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7.5.101\Public-1\E54\Notes\EMFAC\v 4.3_(2024)\"/>
    </mc:Choice>
  </mc:AlternateContent>
  <bookViews>
    <workbookView xWindow="0" yWindow="0" windowWidth="28770" windowHeight="11325" activeTab="1"/>
  </bookViews>
  <sheets>
    <sheet name="Summary" sheetId="1" r:id="rId1"/>
    <sheet name="Working Examp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8" i="2" l="1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P247" i="2" l="1"/>
  <c r="T239" i="2"/>
  <c r="S239" i="2"/>
  <c r="P239" i="2"/>
  <c r="N239" i="2"/>
  <c r="M239" i="2"/>
  <c r="H239" i="2"/>
  <c r="G239" i="2"/>
  <c r="W238" i="2"/>
  <c r="W239" i="2" s="1"/>
  <c r="V238" i="2"/>
  <c r="V239" i="2" s="1"/>
  <c r="V247" i="2" s="1"/>
  <c r="U238" i="2"/>
  <c r="U239" i="2" s="1"/>
  <c r="T238" i="2"/>
  <c r="S238" i="2"/>
  <c r="R238" i="2"/>
  <c r="R239" i="2" s="1"/>
  <c r="Q238" i="2"/>
  <c r="Q239" i="2" s="1"/>
  <c r="P238" i="2"/>
  <c r="O238" i="2"/>
  <c r="O239" i="2" s="1"/>
  <c r="N238" i="2"/>
  <c r="M238" i="2"/>
  <c r="L238" i="2"/>
  <c r="L239" i="2" s="1"/>
  <c r="K238" i="2"/>
  <c r="K239" i="2" s="1"/>
  <c r="J238" i="2"/>
  <c r="J239" i="2" s="1"/>
  <c r="J247" i="2" s="1"/>
  <c r="I238" i="2"/>
  <c r="I239" i="2" s="1"/>
  <c r="H238" i="2"/>
  <c r="G238" i="2"/>
  <c r="F238" i="2"/>
  <c r="F239" i="2" s="1"/>
  <c r="W229" i="2"/>
  <c r="V229" i="2"/>
  <c r="U229" i="2"/>
  <c r="T229" i="2"/>
  <c r="T247" i="2" s="1"/>
  <c r="S229" i="2"/>
  <c r="S247" i="2" s="1"/>
  <c r="R229" i="2"/>
  <c r="R247" i="2" s="1"/>
  <c r="Q229" i="2"/>
  <c r="Q247" i="2" s="1"/>
  <c r="P229" i="2"/>
  <c r="O229" i="2"/>
  <c r="O247" i="2" s="1"/>
  <c r="N229" i="2"/>
  <c r="N247" i="2" s="1"/>
  <c r="M229" i="2"/>
  <c r="M247" i="2" s="1"/>
  <c r="L229" i="2"/>
  <c r="K229" i="2"/>
  <c r="J229" i="2"/>
  <c r="I229" i="2"/>
  <c r="H229" i="2"/>
  <c r="H247" i="2" s="1"/>
  <c r="G229" i="2"/>
  <c r="G247" i="2" s="1"/>
  <c r="F229" i="2"/>
  <c r="F247" i="2" s="1"/>
  <c r="I247" i="2" l="1"/>
  <c r="U247" i="2"/>
  <c r="K247" i="2"/>
  <c r="W247" i="2"/>
  <c r="L247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V45" i="2"/>
  <c r="AO278" i="2" s="1"/>
  <c r="U45" i="2"/>
  <c r="AN276" i="2" s="1"/>
  <c r="T45" i="2"/>
  <c r="S45" i="2"/>
  <c r="AL276" i="2" s="1"/>
  <c r="R45" i="2"/>
  <c r="AK276" i="2" s="1"/>
  <c r="Q45" i="2"/>
  <c r="AJ277" i="2" s="1"/>
  <c r="P45" i="2"/>
  <c r="AI277" i="2" s="1"/>
  <c r="O45" i="2"/>
  <c r="AH277" i="2" s="1"/>
  <c r="N45" i="2"/>
  <c r="AG277" i="2" s="1"/>
  <c r="M45" i="2"/>
  <c r="AF278" i="2" s="1"/>
  <c r="L45" i="2"/>
  <c r="AE278" i="2" s="1"/>
  <c r="K45" i="2"/>
  <c r="AD278" i="2" s="1"/>
  <c r="J45" i="2"/>
  <c r="AC278" i="2" s="1"/>
  <c r="I45" i="2"/>
  <c r="AB276" i="2" s="1"/>
  <c r="H45" i="2"/>
  <c r="AA276" i="2" s="1"/>
  <c r="G45" i="2"/>
  <c r="Z276" i="2" s="1"/>
  <c r="F45" i="2"/>
  <c r="Y276" i="2" s="1"/>
  <c r="E45" i="2"/>
  <c r="X277" i="2" s="1"/>
  <c r="AP269" i="2" l="1"/>
  <c r="AP256" i="2"/>
  <c r="AE263" i="2"/>
  <c r="AP274" i="2"/>
  <c r="AP257" i="2"/>
  <c r="AI262" i="2"/>
  <c r="AK256" i="2"/>
  <c r="AG257" i="2"/>
  <c r="AH262" i="2"/>
  <c r="AD263" i="2"/>
  <c r="AK268" i="2"/>
  <c r="AP272" i="2"/>
  <c r="AK257" i="2"/>
  <c r="AJ262" i="2"/>
  <c r="AG263" i="2"/>
  <c r="AP271" i="2"/>
  <c r="AP258" i="2"/>
  <c r="X259" i="2"/>
  <c r="X260" i="2"/>
  <c r="AK262" i="2"/>
  <c r="AJ263" i="2"/>
  <c r="AP268" i="2"/>
  <c r="AG275" i="2"/>
  <c r="AM276" i="2"/>
  <c r="AM255" i="2"/>
  <c r="Y259" i="2"/>
  <c r="Y260" i="2"/>
  <c r="AP262" i="2"/>
  <c r="AP263" i="2"/>
  <c r="AK263" i="2"/>
  <c r="AP276" i="2"/>
  <c r="Y277" i="2"/>
  <c r="AH259" i="2"/>
  <c r="AD260" i="2"/>
  <c r="AP264" i="2"/>
  <c r="X265" i="2"/>
  <c r="Y266" i="2"/>
  <c r="AK277" i="2"/>
  <c r="AJ257" i="2"/>
  <c r="AI259" i="2"/>
  <c r="AE260" i="2"/>
  <c r="Y265" i="2"/>
  <c r="AD266" i="2"/>
  <c r="AG272" i="2"/>
  <c r="AP278" i="2"/>
  <c r="AP255" i="2"/>
  <c r="X256" i="2"/>
  <c r="X257" i="2"/>
  <c r="AJ259" i="2"/>
  <c r="AG260" i="2"/>
  <c r="AH265" i="2"/>
  <c r="AG266" i="2"/>
  <c r="AG269" i="2"/>
  <c r="AP273" i="2"/>
  <c r="Y274" i="2"/>
  <c r="Y256" i="2"/>
  <c r="Y257" i="2"/>
  <c r="AK259" i="2"/>
  <c r="AJ260" i="2"/>
  <c r="AI265" i="2"/>
  <c r="AK266" i="2"/>
  <c r="AP270" i="2"/>
  <c r="X271" i="2"/>
  <c r="AK274" i="2"/>
  <c r="AH256" i="2"/>
  <c r="AD257" i="2"/>
  <c r="AP259" i="2"/>
  <c r="AP260" i="2"/>
  <c r="AK260" i="2"/>
  <c r="AJ265" i="2"/>
  <c r="AP267" i="2"/>
  <c r="X268" i="2"/>
  <c r="Y271" i="2"/>
  <c r="AP275" i="2"/>
  <c r="AI256" i="2"/>
  <c r="AE257" i="2"/>
  <c r="AP261" i="2"/>
  <c r="X262" i="2"/>
  <c r="X263" i="2"/>
  <c r="AK265" i="2"/>
  <c r="Y268" i="2"/>
  <c r="AJ271" i="2"/>
  <c r="AP277" i="2"/>
  <c r="AJ256" i="2"/>
  <c r="AF257" i="2"/>
  <c r="Y262" i="2"/>
  <c r="Y263" i="2"/>
  <c r="AP265" i="2"/>
  <c r="AP266" i="2"/>
  <c r="AJ268" i="2"/>
  <c r="AK271" i="2"/>
  <c r="AO258" i="2"/>
  <c r="AO261" i="2"/>
  <c r="AC264" i="2"/>
  <c r="AO264" i="2"/>
  <c r="AO267" i="2"/>
  <c r="AC270" i="2"/>
  <c r="AO270" i="2"/>
  <c r="AC273" i="2"/>
  <c r="AC276" i="2"/>
  <c r="AO276" i="2"/>
  <c r="AG278" i="2"/>
  <c r="AD255" i="2"/>
  <c r="Z256" i="2"/>
  <c r="AL256" i="2"/>
  <c r="AH257" i="2"/>
  <c r="AD258" i="2"/>
  <c r="Z259" i="2"/>
  <c r="AL259" i="2"/>
  <c r="AH260" i="2"/>
  <c r="AD261" i="2"/>
  <c r="Z262" i="2"/>
  <c r="AL262" i="2"/>
  <c r="AH263" i="2"/>
  <c r="AD264" i="2"/>
  <c r="Z265" i="2"/>
  <c r="AL265" i="2"/>
  <c r="AH266" i="2"/>
  <c r="AD267" i="2"/>
  <c r="Z268" i="2"/>
  <c r="AL268" i="2"/>
  <c r="AH269" i="2"/>
  <c r="AD270" i="2"/>
  <c r="Z271" i="2"/>
  <c r="AL271" i="2"/>
  <c r="AH272" i="2"/>
  <c r="AD273" i="2"/>
  <c r="Z274" i="2"/>
  <c r="AL274" i="2"/>
  <c r="AH275" i="2"/>
  <c r="AD276" i="2"/>
  <c r="Z277" i="2"/>
  <c r="AL277" i="2"/>
  <c r="AH278" i="2"/>
  <c r="AA255" i="2"/>
  <c r="AM258" i="2"/>
  <c r="AO255" i="2"/>
  <c r="AC267" i="2"/>
  <c r="AO273" i="2"/>
  <c r="AE255" i="2"/>
  <c r="AA256" i="2"/>
  <c r="AM256" i="2"/>
  <c r="AI257" i="2"/>
  <c r="AE258" i="2"/>
  <c r="AA259" i="2"/>
  <c r="AM259" i="2"/>
  <c r="AI260" i="2"/>
  <c r="AE261" i="2"/>
  <c r="AA262" i="2"/>
  <c r="AM262" i="2"/>
  <c r="AI263" i="2"/>
  <c r="AE264" i="2"/>
  <c r="AA265" i="2"/>
  <c r="AM265" i="2"/>
  <c r="AI266" i="2"/>
  <c r="AE267" i="2"/>
  <c r="AA268" i="2"/>
  <c r="AM268" i="2"/>
  <c r="AI269" i="2"/>
  <c r="AE270" i="2"/>
  <c r="AA271" i="2"/>
  <c r="AM271" i="2"/>
  <c r="AI272" i="2"/>
  <c r="AE273" i="2"/>
  <c r="AA274" i="2"/>
  <c r="AM274" i="2"/>
  <c r="AI275" i="2"/>
  <c r="AE276" i="2"/>
  <c r="AA277" i="2"/>
  <c r="AM277" i="2"/>
  <c r="AI278" i="2"/>
  <c r="Z255" i="2"/>
  <c r="AF255" i="2"/>
  <c r="AB256" i="2"/>
  <c r="AN256" i="2"/>
  <c r="AF258" i="2"/>
  <c r="AB259" i="2"/>
  <c r="AN259" i="2"/>
  <c r="AF261" i="2"/>
  <c r="AB262" i="2"/>
  <c r="AN262" i="2"/>
  <c r="AF264" i="2"/>
  <c r="AB265" i="2"/>
  <c r="AN265" i="2"/>
  <c r="X266" i="2"/>
  <c r="AJ266" i="2"/>
  <c r="AF267" i="2"/>
  <c r="AB268" i="2"/>
  <c r="AN268" i="2"/>
  <c r="X269" i="2"/>
  <c r="AJ269" i="2"/>
  <c r="AF270" i="2"/>
  <c r="AB271" i="2"/>
  <c r="AN271" i="2"/>
  <c r="X272" i="2"/>
  <c r="AJ272" i="2"/>
  <c r="AF273" i="2"/>
  <c r="AB274" i="2"/>
  <c r="AN274" i="2"/>
  <c r="X275" i="2"/>
  <c r="AJ275" i="2"/>
  <c r="AF276" i="2"/>
  <c r="AB277" i="2"/>
  <c r="AN277" i="2"/>
  <c r="X278" i="2"/>
  <c r="AJ278" i="2"/>
  <c r="AO256" i="2"/>
  <c r="AG261" i="2"/>
  <c r="AC262" i="2"/>
  <c r="AO262" i="2"/>
  <c r="AG264" i="2"/>
  <c r="AC265" i="2"/>
  <c r="AO265" i="2"/>
  <c r="AG267" i="2"/>
  <c r="AC268" i="2"/>
  <c r="AO268" i="2"/>
  <c r="Y269" i="2"/>
  <c r="AK269" i="2"/>
  <c r="AG270" i="2"/>
  <c r="AC271" i="2"/>
  <c r="AO271" i="2"/>
  <c r="Y272" i="2"/>
  <c r="AK272" i="2"/>
  <c r="AG273" i="2"/>
  <c r="AC274" i="2"/>
  <c r="AO274" i="2"/>
  <c r="Y275" i="2"/>
  <c r="AK275" i="2"/>
  <c r="AG276" i="2"/>
  <c r="AC277" i="2"/>
  <c r="AO277" i="2"/>
  <c r="Y278" i="2"/>
  <c r="AK278" i="2"/>
  <c r="AC256" i="2"/>
  <c r="AC259" i="2"/>
  <c r="AH255" i="2"/>
  <c r="AD256" i="2"/>
  <c r="Z257" i="2"/>
  <c r="AL257" i="2"/>
  <c r="AH258" i="2"/>
  <c r="AD259" i="2"/>
  <c r="Z260" i="2"/>
  <c r="AL260" i="2"/>
  <c r="AH261" i="2"/>
  <c r="AD262" i="2"/>
  <c r="Z263" i="2"/>
  <c r="AL263" i="2"/>
  <c r="AH264" i="2"/>
  <c r="AD265" i="2"/>
  <c r="Z266" i="2"/>
  <c r="AL266" i="2"/>
  <c r="AH267" i="2"/>
  <c r="AD268" i="2"/>
  <c r="Z269" i="2"/>
  <c r="AL269" i="2"/>
  <c r="AH270" i="2"/>
  <c r="AD271" i="2"/>
  <c r="Z272" i="2"/>
  <c r="AL272" i="2"/>
  <c r="AH273" i="2"/>
  <c r="AD274" i="2"/>
  <c r="Z275" i="2"/>
  <c r="AL275" i="2"/>
  <c r="AH276" i="2"/>
  <c r="AD277" i="2"/>
  <c r="Z278" i="2"/>
  <c r="AL278" i="2"/>
  <c r="AA258" i="2"/>
  <c r="AC258" i="2"/>
  <c r="AG258" i="2"/>
  <c r="AM257" i="2"/>
  <c r="AA263" i="2"/>
  <c r="AM263" i="2"/>
  <c r="AI264" i="2"/>
  <c r="AE265" i="2"/>
  <c r="AA266" i="2"/>
  <c r="AM266" i="2"/>
  <c r="AI267" i="2"/>
  <c r="AE268" i="2"/>
  <c r="AA269" i="2"/>
  <c r="AM269" i="2"/>
  <c r="AI270" i="2"/>
  <c r="AE271" i="2"/>
  <c r="AA272" i="2"/>
  <c r="AM272" i="2"/>
  <c r="AI273" i="2"/>
  <c r="AE274" i="2"/>
  <c r="AA275" i="2"/>
  <c r="AM275" i="2"/>
  <c r="AI276" i="2"/>
  <c r="AE277" i="2"/>
  <c r="AA278" i="2"/>
  <c r="AM278" i="2"/>
  <c r="AC255" i="2"/>
  <c r="AC261" i="2"/>
  <c r="AG255" i="2"/>
  <c r="AI255" i="2"/>
  <c r="AE256" i="2"/>
  <c r="AA257" i="2"/>
  <c r="AI258" i="2"/>
  <c r="AA260" i="2"/>
  <c r="AM260" i="2"/>
  <c r="AE262" i="2"/>
  <c r="X255" i="2"/>
  <c r="AJ255" i="2"/>
  <c r="AF256" i="2"/>
  <c r="AB257" i="2"/>
  <c r="AN257" i="2"/>
  <c r="X258" i="2"/>
  <c r="AJ258" i="2"/>
  <c r="AF259" i="2"/>
  <c r="AB260" i="2"/>
  <c r="AN260" i="2"/>
  <c r="X261" i="2"/>
  <c r="AJ261" i="2"/>
  <c r="AF262" i="2"/>
  <c r="AB263" i="2"/>
  <c r="AN263" i="2"/>
  <c r="X264" i="2"/>
  <c r="AJ264" i="2"/>
  <c r="AF265" i="2"/>
  <c r="AB266" i="2"/>
  <c r="AN266" i="2"/>
  <c r="X267" i="2"/>
  <c r="AJ267" i="2"/>
  <c r="AF268" i="2"/>
  <c r="AB269" i="2"/>
  <c r="AN269" i="2"/>
  <c r="X270" i="2"/>
  <c r="AJ270" i="2"/>
  <c r="AF271" i="2"/>
  <c r="AB272" i="2"/>
  <c r="AN272" i="2"/>
  <c r="X273" i="2"/>
  <c r="AJ273" i="2"/>
  <c r="AF274" i="2"/>
  <c r="AB275" i="2"/>
  <c r="AN275" i="2"/>
  <c r="X276" i="2"/>
  <c r="AJ276" i="2"/>
  <c r="AF277" i="2"/>
  <c r="AB278" i="2"/>
  <c r="AN278" i="2"/>
  <c r="AL255" i="2"/>
  <c r="AO259" i="2"/>
  <c r="AE259" i="2"/>
  <c r="AI261" i="2"/>
  <c r="Y255" i="2"/>
  <c r="AK255" i="2"/>
  <c r="AG256" i="2"/>
  <c r="AC257" i="2"/>
  <c r="AO257" i="2"/>
  <c r="Y258" i="2"/>
  <c r="AK258" i="2"/>
  <c r="AG259" i="2"/>
  <c r="AC260" i="2"/>
  <c r="AO260" i="2"/>
  <c r="Y261" i="2"/>
  <c r="AK261" i="2"/>
  <c r="AG262" i="2"/>
  <c r="AC263" i="2"/>
  <c r="AO263" i="2"/>
  <c r="Y264" i="2"/>
  <c r="AK264" i="2"/>
  <c r="AG265" i="2"/>
  <c r="AC266" i="2"/>
  <c r="AO266" i="2"/>
  <c r="Y267" i="2"/>
  <c r="AK267" i="2"/>
  <c r="AG268" i="2"/>
  <c r="AC269" i="2"/>
  <c r="AO269" i="2"/>
  <c r="Y270" i="2"/>
  <c r="AK270" i="2"/>
  <c r="AG271" i="2"/>
  <c r="AC272" i="2"/>
  <c r="AO272" i="2"/>
  <c r="Y273" i="2"/>
  <c r="AK273" i="2"/>
  <c r="AG274" i="2"/>
  <c r="AC275" i="2"/>
  <c r="AO275" i="2"/>
  <c r="Z258" i="2"/>
  <c r="AL258" i="2"/>
  <c r="Z261" i="2"/>
  <c r="AL261" i="2"/>
  <c r="Z264" i="2"/>
  <c r="AL264" i="2"/>
  <c r="Z267" i="2"/>
  <c r="AL267" i="2"/>
  <c r="AH268" i="2"/>
  <c r="AD269" i="2"/>
  <c r="Z270" i="2"/>
  <c r="AL270" i="2"/>
  <c r="AH271" i="2"/>
  <c r="AD272" i="2"/>
  <c r="Z273" i="2"/>
  <c r="AL273" i="2"/>
  <c r="AH274" i="2"/>
  <c r="AD275" i="2"/>
  <c r="AA261" i="2"/>
  <c r="AM261" i="2"/>
  <c r="AA264" i="2"/>
  <c r="AM264" i="2"/>
  <c r="AE266" i="2"/>
  <c r="AA267" i="2"/>
  <c r="AM267" i="2"/>
  <c r="AI268" i="2"/>
  <c r="AE269" i="2"/>
  <c r="AA270" i="2"/>
  <c r="AM270" i="2"/>
  <c r="AI271" i="2"/>
  <c r="AE272" i="2"/>
  <c r="AA273" i="2"/>
  <c r="AM273" i="2"/>
  <c r="AI274" i="2"/>
  <c r="AE275" i="2"/>
  <c r="AB255" i="2"/>
  <c r="AN255" i="2"/>
  <c r="AB258" i="2"/>
  <c r="AN258" i="2"/>
  <c r="AF260" i="2"/>
  <c r="AB261" i="2"/>
  <c r="AN261" i="2"/>
  <c r="AF263" i="2"/>
  <c r="AB264" i="2"/>
  <c r="AN264" i="2"/>
  <c r="AF266" i="2"/>
  <c r="AB267" i="2"/>
  <c r="AN267" i="2"/>
  <c r="AF269" i="2"/>
  <c r="AB270" i="2"/>
  <c r="AN270" i="2"/>
  <c r="AF272" i="2"/>
  <c r="AB273" i="2"/>
  <c r="AN273" i="2"/>
  <c r="X274" i="2"/>
  <c r="AJ274" i="2"/>
  <c r="AF275" i="2"/>
  <c r="AQ271" i="2" l="1"/>
  <c r="AR271" i="2" s="1"/>
  <c r="AS271" i="2" s="1"/>
  <c r="AQ262" i="2"/>
  <c r="AR262" i="2" s="1"/>
  <c r="AS262" i="2" s="1"/>
  <c r="AQ276" i="2"/>
  <c r="AR276" i="2" s="1"/>
  <c r="AS276" i="2" s="1"/>
  <c r="AQ268" i="2"/>
  <c r="AR268" i="2" s="1"/>
  <c r="AS268" i="2" s="1"/>
  <c r="AQ259" i="2"/>
  <c r="AR259" i="2" s="1"/>
  <c r="AS259" i="2" s="1"/>
  <c r="AQ277" i="2"/>
  <c r="AR277" i="2" s="1"/>
  <c r="AS277" i="2" s="1"/>
  <c r="AQ265" i="2"/>
  <c r="AR265" i="2" s="1"/>
  <c r="AS265" i="2" s="1"/>
  <c r="AQ256" i="2"/>
  <c r="AR256" i="2" s="1"/>
  <c r="AS256" i="2" s="1"/>
  <c r="AQ272" i="2"/>
  <c r="AR272" i="2" s="1"/>
  <c r="AS272" i="2" s="1"/>
  <c r="AQ278" i="2"/>
  <c r="AR278" i="2" s="1"/>
  <c r="AS278" i="2" s="1"/>
  <c r="AQ273" i="2"/>
  <c r="AR273" i="2" s="1"/>
  <c r="AS273" i="2" s="1"/>
  <c r="AQ269" i="2"/>
  <c r="AR269" i="2" s="1"/>
  <c r="AS269" i="2" s="1"/>
  <c r="AQ275" i="2"/>
  <c r="AR275" i="2" s="1"/>
  <c r="AS275" i="2" s="1"/>
  <c r="AQ257" i="2"/>
  <c r="AR257" i="2" s="1"/>
  <c r="AS257" i="2" s="1"/>
  <c r="AQ264" i="2"/>
  <c r="AR264" i="2" s="1"/>
  <c r="AS264" i="2" s="1"/>
  <c r="AQ274" i="2"/>
  <c r="AR274" i="2" s="1"/>
  <c r="AS274" i="2" s="1"/>
  <c r="AQ270" i="2"/>
  <c r="AR270" i="2" s="1"/>
  <c r="AS270" i="2" s="1"/>
  <c r="AQ263" i="2"/>
  <c r="AR263" i="2" s="1"/>
  <c r="AS263" i="2" s="1"/>
  <c r="AQ258" i="2"/>
  <c r="AR258" i="2" s="1"/>
  <c r="AS258" i="2" s="1"/>
  <c r="AQ255" i="2"/>
  <c r="AR255" i="2" s="1"/>
  <c r="AS255" i="2" s="1"/>
  <c r="AQ266" i="2"/>
  <c r="AR266" i="2" s="1"/>
  <c r="AS266" i="2" s="1"/>
  <c r="AQ261" i="2"/>
  <c r="AR261" i="2" s="1"/>
  <c r="AS261" i="2" s="1"/>
  <c r="AQ260" i="2"/>
  <c r="AR260" i="2" s="1"/>
  <c r="AS260" i="2" s="1"/>
  <c r="AQ267" i="2"/>
  <c r="AR267" i="2" s="1"/>
  <c r="AS267" i="2" s="1"/>
</calcChain>
</file>

<file path=xl/sharedStrings.xml><?xml version="1.0" encoding="utf-8"?>
<sst xmlns="http://schemas.openxmlformats.org/spreadsheetml/2006/main" count="1170" uniqueCount="242">
  <si>
    <t>PCNCAT</t>
  </si>
  <si>
    <t>PCCAT</t>
  </si>
  <si>
    <t>PCDSL</t>
  </si>
  <si>
    <t>PCLPG</t>
  </si>
  <si>
    <t>PCALL</t>
  </si>
  <si>
    <t>TAXINCAT</t>
  </si>
  <si>
    <t>TAXICAT</t>
  </si>
  <si>
    <t>TAXIDSL</t>
  </si>
  <si>
    <t>TAXILPG</t>
  </si>
  <si>
    <t>TAXIALL</t>
  </si>
  <si>
    <t>LGV3NCAT</t>
  </si>
  <si>
    <t>LGV3CAT</t>
  </si>
  <si>
    <t>LGV3DSL</t>
  </si>
  <si>
    <t>LGV3LPG</t>
  </si>
  <si>
    <t>LGV3ALL</t>
  </si>
  <si>
    <t>LGV4NCAT</t>
  </si>
  <si>
    <t>LGV4CAT</t>
  </si>
  <si>
    <t>LGV4DSL</t>
  </si>
  <si>
    <t>LGV4LPG</t>
  </si>
  <si>
    <t>LGV4ALL</t>
  </si>
  <si>
    <t>LGV6NCAT</t>
  </si>
  <si>
    <t>LGV6CAT</t>
  </si>
  <si>
    <t>LGV6DSL</t>
  </si>
  <si>
    <t>LGV6LPG</t>
  </si>
  <si>
    <t>LGV6ALL</t>
  </si>
  <si>
    <t>HGV7NCAT</t>
  </si>
  <si>
    <t>HGV7CAT</t>
  </si>
  <si>
    <t>HGV7DSL</t>
  </si>
  <si>
    <t>HGV7LPG</t>
  </si>
  <si>
    <t>HGV7ALL</t>
  </si>
  <si>
    <t>HGV8NCAT</t>
  </si>
  <si>
    <t>HGV8CAT</t>
  </si>
  <si>
    <t>HGV8DSL</t>
  </si>
  <si>
    <t>HGV8LPG</t>
  </si>
  <si>
    <t>HGV8ALL</t>
  </si>
  <si>
    <t>PLBNCAT</t>
  </si>
  <si>
    <t>PLBCAT</t>
  </si>
  <si>
    <t>PLBDSL</t>
  </si>
  <si>
    <t>PLBLPG</t>
  </si>
  <si>
    <t>PLBALL</t>
  </si>
  <si>
    <t>PV4NCAT</t>
  </si>
  <si>
    <t>PV4CAT</t>
  </si>
  <si>
    <t>PV4DSL</t>
  </si>
  <si>
    <t>PV4LPG</t>
  </si>
  <si>
    <t>PV4ALL</t>
  </si>
  <si>
    <t>PV5NCAT</t>
  </si>
  <si>
    <t>PV5CAT</t>
  </si>
  <si>
    <t>PV5DSL</t>
  </si>
  <si>
    <t>PV5LPG</t>
  </si>
  <si>
    <t>PV5ALL</t>
  </si>
  <si>
    <t>NFB6NCAT</t>
  </si>
  <si>
    <t>NFB6CAT</t>
  </si>
  <si>
    <t>NFB6DSL</t>
  </si>
  <si>
    <t>NFB6LPG</t>
  </si>
  <si>
    <t>NFB6ALL</t>
  </si>
  <si>
    <t>NFB7NCAT</t>
  </si>
  <si>
    <t>NFB7CAT</t>
  </si>
  <si>
    <t>NFB7DSL</t>
  </si>
  <si>
    <t>NFB7LPG</t>
  </si>
  <si>
    <t>NFB7ALL</t>
  </si>
  <si>
    <t>NFB8NCAT</t>
  </si>
  <si>
    <t>NFB8CAT</t>
  </si>
  <si>
    <t>NFB8DSL</t>
  </si>
  <si>
    <t>NFB8LPG</t>
  </si>
  <si>
    <t>NFB8ALL</t>
  </si>
  <si>
    <t>FBSDNCAT</t>
  </si>
  <si>
    <t>FBSDCAT</t>
  </si>
  <si>
    <t>FBSDDSL</t>
  </si>
  <si>
    <t>FBSDLPG</t>
  </si>
  <si>
    <t>FBSDALL</t>
  </si>
  <si>
    <t>FBDDNCAT</t>
  </si>
  <si>
    <t>FBDDCAT</t>
  </si>
  <si>
    <t>FBDDDSL</t>
  </si>
  <si>
    <t>FBDDLPG</t>
  </si>
  <si>
    <t>FBDDALL</t>
  </si>
  <si>
    <t>MCNCAT</t>
  </si>
  <si>
    <t>MCCAT</t>
  </si>
  <si>
    <t>MCDSL</t>
  </si>
  <si>
    <t>MCLPG</t>
  </si>
  <si>
    <t>MCALL</t>
  </si>
  <si>
    <t>HGV9NCAT</t>
  </si>
  <si>
    <t>HGV9CAT</t>
  </si>
  <si>
    <t>HGV9DSL</t>
  </si>
  <si>
    <t>HGV9LPG</t>
  </si>
  <si>
    <t>HGV9ALL</t>
  </si>
  <si>
    <t>NFB9NCAT</t>
  </si>
  <si>
    <t>NFB9CAT</t>
  </si>
  <si>
    <t>NFB9DSL</t>
  </si>
  <si>
    <t>NFB9LPG</t>
  </si>
  <si>
    <t>NFB9ALL</t>
  </si>
  <si>
    <t>ALLNCAT</t>
  </si>
  <si>
    <t>ALLCAT</t>
  </si>
  <si>
    <t>ALLDSL</t>
  </si>
  <si>
    <t>ALLLPG</t>
  </si>
  <si>
    <t>ALLALL</t>
  </si>
  <si>
    <t>Private Cars</t>
  </si>
  <si>
    <t>Private Cars</t>
    <phoneticPr fontId="1" type="noConversion"/>
  </si>
  <si>
    <t>Taxi</t>
  </si>
  <si>
    <t>Light Goods Vehicles(2.5-3.5t)</t>
  </si>
  <si>
    <t>Light Goods Vehicles(3.5-5.5t)</t>
  </si>
  <si>
    <t>Medium Goods Vehicles(5.5-15t)</t>
  </si>
  <si>
    <t>Medium Goods Vehicles(15-24t)</t>
  </si>
  <si>
    <t>Public Light Buses</t>
  </si>
  <si>
    <t>Private Light Buses(&lt;=3.5t)</t>
  </si>
  <si>
    <t>Private Light Buses(&gt;3.5t)</t>
  </si>
  <si>
    <t>Non-franchised Buses(&lt;6.4t)</t>
  </si>
  <si>
    <t>Non-franchised Buses(6.4-15t)</t>
  </si>
  <si>
    <t>Non-franchised Buses(15-24t)</t>
  </si>
  <si>
    <t>Single Deck FranchisedBuses</t>
  </si>
  <si>
    <t>Double Deck FranchisedBuses</t>
  </si>
  <si>
    <t>Motor Cycles</t>
  </si>
  <si>
    <t>Heavy Goods Vehicles(&gt;24t)</t>
  </si>
  <si>
    <t>Non-franchised Buses(&gt;24t)</t>
  </si>
  <si>
    <t>All</t>
    <phoneticPr fontId="1" type="noConversion"/>
  </si>
  <si>
    <t>All Vehicle Classes</t>
    <phoneticPr fontId="1" type="noConversion"/>
  </si>
  <si>
    <t>Light Goods Vehicles(&lt;=2.5t)</t>
    <phoneticPr fontId="1" type="noConversion"/>
  </si>
  <si>
    <t xml:space="preserve">Vehicle Class </t>
    <phoneticPr fontId="1" type="noConversion"/>
  </si>
  <si>
    <t>Abbreviation</t>
    <phoneticPr fontId="1" type="noConversion"/>
  </si>
  <si>
    <t>Fuel Type &amp; Technology</t>
    <phoneticPr fontId="1" type="noConversion"/>
  </si>
  <si>
    <t>Petrol with noncatalyst equipped</t>
    <phoneticPr fontId="1" type="noConversion"/>
  </si>
  <si>
    <t>Petrol with catalyst equipped</t>
    <phoneticPr fontId="1" type="noConversion"/>
  </si>
  <si>
    <t>Diesel</t>
    <phoneticPr fontId="1" type="noConversion"/>
  </si>
  <si>
    <t>Liquefied petroleum gas</t>
    <phoneticPr fontId="1" type="noConversion"/>
  </si>
  <si>
    <t>Temp</t>
  </si>
  <si>
    <t>RH</t>
  </si>
  <si>
    <t>Running Emission Factor (g/km-veh)</t>
    <phoneticPr fontId="1" type="noConversion"/>
  </si>
  <si>
    <t>Year</t>
    <phoneticPr fontId="1" type="noConversion"/>
  </si>
  <si>
    <t>Vehicle Speed</t>
  </si>
  <si>
    <t>PC</t>
  </si>
  <si>
    <t>TAXI</t>
  </si>
  <si>
    <t>LGV3</t>
  </si>
  <si>
    <t>LGV4</t>
  </si>
  <si>
    <t>LGV6</t>
  </si>
  <si>
    <t>HGV7</t>
  </si>
  <si>
    <t>HGV8</t>
  </si>
  <si>
    <t>PLB</t>
  </si>
  <si>
    <t>PV4</t>
  </si>
  <si>
    <t>PV5</t>
  </si>
  <si>
    <t>NFB6</t>
  </si>
  <si>
    <t>NFB7</t>
  </si>
  <si>
    <t>NFB8</t>
  </si>
  <si>
    <t>FBSD</t>
  </si>
  <si>
    <t>FBDD</t>
  </si>
  <si>
    <t>MC</t>
  </si>
  <si>
    <t>HGV9</t>
  </si>
  <si>
    <t>NFB9</t>
  </si>
  <si>
    <t>Starting Emission Factor (g/trip)</t>
    <phoneticPr fontId="1" type="noConversion"/>
  </si>
  <si>
    <t>Year</t>
  </si>
  <si>
    <t>ALL</t>
  </si>
  <si>
    <t>Maximum</t>
    <phoneticPr fontId="1" type="noConversion"/>
  </si>
  <si>
    <t>Traffic Flow (%)</t>
    <phoneticPr fontId="1" type="noConversion"/>
  </si>
  <si>
    <t>Road Name</t>
  </si>
  <si>
    <t>Average Speed (km/hr)</t>
    <phoneticPr fontId="4" type="noConversion"/>
  </si>
  <si>
    <t>Hour</t>
  </si>
  <si>
    <t>Total Vehicle
(Veh/hr)</t>
  </si>
  <si>
    <t>01 - Private Cars</t>
  </si>
  <si>
    <t>02 - Taxi</t>
  </si>
  <si>
    <t>03 - Light Goods Vehicles&lt;=2.5t</t>
  </si>
  <si>
    <t>04 - Lt Goods Vehicles 2.5-3.5t</t>
  </si>
  <si>
    <t>05 - Light Goods Vehicles&gt;3.5t</t>
  </si>
  <si>
    <t>06 - Medium Goods Vehicles&lt;=15t</t>
  </si>
  <si>
    <t>07 - Medium Goods Vehicles15-24t</t>
  </si>
  <si>
    <t>08 - Public Light Buses</t>
  </si>
  <si>
    <t>09 - Private Light Bus &lt;=3.5t</t>
  </si>
  <si>
    <t>10 - Private Light Bus &gt;3.5t</t>
  </si>
  <si>
    <t>11 - Non-franchised Bus&lt;=6.4t</t>
  </si>
  <si>
    <t>12 - Non-franchised Bus 6.4-15t</t>
  </si>
  <si>
    <t>13 - Non-franchised Bus 15-24t</t>
  </si>
  <si>
    <t>14 - Franchised Bus Single Deck</t>
  </si>
  <si>
    <t>15 - Franchised Bus Double Deck</t>
  </si>
  <si>
    <t>16 - Motorcycles  (MC)</t>
  </si>
  <si>
    <t>17 - Heavy Goods Vehicles&gt;24t</t>
  </si>
  <si>
    <t>18 - Non-franchised Bus &gt;24t</t>
  </si>
  <si>
    <t>Total</t>
  </si>
  <si>
    <t>Road 1</t>
  </si>
  <si>
    <t>Y</t>
    <phoneticPr fontId="1" type="noConversion"/>
  </si>
  <si>
    <t>0000-0100</t>
  </si>
  <si>
    <t>Y</t>
  </si>
  <si>
    <t>0100-0200</t>
  </si>
  <si>
    <t>0200-0300</t>
  </si>
  <si>
    <t>0300-0400</t>
  </si>
  <si>
    <t>0400-0500</t>
  </si>
  <si>
    <t>0500-0600</t>
  </si>
  <si>
    <t>0600-0700</t>
  </si>
  <si>
    <t>0700-0800</t>
  </si>
  <si>
    <t>0800-0900</t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</si>
  <si>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</si>
  <si>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</si>
  <si>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</si>
  <si>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</si>
  <si>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</si>
  <si>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</si>
  <si>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</si>
  <si>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</si>
  <si>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</si>
  <si>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</si>
  <si>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</si>
  <si>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</si>
  <si>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</si>
  <si>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2200-2300</t>
  </si>
  <si>
    <t>2300-0000</t>
  </si>
  <si>
    <t>Road 2</t>
  </si>
  <si>
    <t>Road 3</t>
  </si>
  <si>
    <t>Road 4</t>
  </si>
  <si>
    <t>Road 5</t>
  </si>
  <si>
    <t>Road 6</t>
  </si>
  <si>
    <t>Road 1</t>
    <phoneticPr fontId="1" type="noConversion"/>
  </si>
  <si>
    <t>NOx Running Emission Factor (g/km-veh)</t>
    <phoneticPr fontId="1" type="noConversion"/>
  </si>
  <si>
    <t>NOx Starting Emission Factor (g/km-veh)</t>
    <phoneticPr fontId="1" type="noConversion"/>
  </si>
  <si>
    <t>NOx Composite Emission Factor (g/km-veh)</t>
    <phoneticPr fontId="1" type="noConversion"/>
  </si>
  <si>
    <t>NOx Composite Emission Factor (g/mile-veh)</t>
    <phoneticPr fontId="1" type="noConversion"/>
  </si>
  <si>
    <t>Start Emission Estimated by Broad Brush Approach (Y/N)</t>
    <phoneticPr fontId="4" type="noConversion"/>
  </si>
  <si>
    <t>Temp</t>
    <phoneticPr fontId="1" type="noConversion"/>
  </si>
  <si>
    <t>RH</t>
    <phoneticPr fontId="1" type="noConversion"/>
  </si>
  <si>
    <t>Running</t>
    <phoneticPr fontId="1" type="noConversion"/>
  </si>
  <si>
    <t>Starting</t>
    <phoneticPr fontId="1" type="noConversion"/>
  </si>
  <si>
    <t>Running + Starting</t>
    <phoneticPr fontId="1" type="noConversion"/>
  </si>
  <si>
    <t xml:space="preserve"> Soak Time</t>
    <phoneticPr fontId="1" type="noConversion"/>
  </si>
  <si>
    <t>The EMFAC-HK model (V4.3) is used to estimate the vehicular emission factors for 18 vehicle classes.</t>
    <phoneticPr fontId="1" type="noConversion"/>
  </si>
  <si>
    <t>Trips (trip/day)</t>
    <phoneticPr fontId="1" type="noConversion"/>
  </si>
  <si>
    <t>Petrol *</t>
    <phoneticPr fontId="1" type="noConversion"/>
  </si>
  <si>
    <t>Diesel *</t>
    <phoneticPr fontId="1" type="noConversion"/>
  </si>
  <si>
    <t>LPG *</t>
    <phoneticPr fontId="1" type="noConversion"/>
  </si>
  <si>
    <t>* Data are extracted from EMFAC-HK V4.3 for calendar year 2027.</t>
    <phoneticPr fontId="1" type="noConversion"/>
  </si>
  <si>
    <t>** According to Annual Traffic Census 2020, the calculated proportion of local and rural roads within Hong Kong is 12.86%.</t>
    <phoneticPr fontId="1" type="noConversion"/>
  </si>
  <si>
    <t>VKT within Hong Kong</t>
    <phoneticPr fontId="1" type="noConversion"/>
  </si>
  <si>
    <t>VKT for local and rural roads within Hong Kong **</t>
    <phoneticPr fontId="1" type="noConversion"/>
  </si>
  <si>
    <t>Trips for local and rural roads within Hong Kong</t>
    <phoneticPr fontId="1" type="noConversion"/>
  </si>
  <si>
    <t>Trips per VKT (trip/km-veh)</t>
    <phoneticPr fontId="1" type="noConversion"/>
  </si>
  <si>
    <t>VKT (km-veh/day)</t>
    <phoneticPr fontId="1" type="noConversion"/>
  </si>
  <si>
    <t>Starting Emission Estimated by Broad Brush Approach (Y/N)</t>
    <phoneticPr fontId="4" type="noConversion"/>
  </si>
  <si>
    <t>Table 4 - NOx Composite Emission Factors for Road 1 in Year 2027</t>
    <phoneticPr fontId="1" type="noConversion"/>
  </si>
  <si>
    <t>Table 3 - Traffic Data for Road 1 in Year 2027</t>
    <phoneticPr fontId="1" type="noConversion"/>
  </si>
  <si>
    <r>
      <t xml:space="preserve">* For the use of temp and RH, please refer to the guideline on </t>
    </r>
    <r>
      <rPr>
        <i/>
        <sz val="12"/>
        <color theme="1"/>
        <rFont val="Arial"/>
        <family val="2"/>
      </rPr>
      <t>Use of Temperature and Relative Humidity Data for Vehicular EF Prediction</t>
    </r>
    <r>
      <rPr>
        <sz val="12"/>
        <color theme="1"/>
        <rFont val="Arial"/>
        <family val="2"/>
      </rPr>
      <t>.</t>
    </r>
    <phoneticPr fontId="1" type="noConversion"/>
  </si>
  <si>
    <t>Both running emission and starting emissions (estimated by broad-brush approach) are considered for vehicular emission impact assessment.</t>
    <phoneticPr fontId="1" type="noConversion"/>
  </si>
  <si>
    <t>To assess the worst-case scenario, the lowest temp and RH (Table 1 below) are adopted to obtain the maximum NOx vehicular emission factors.</t>
    <phoneticPr fontId="1" type="noConversion"/>
  </si>
  <si>
    <t xml:space="preserve">With the traffic data (traffic flow, speed and trips per vehicle-kilometre-travelled (VKT) for each vehicle class) of Road 1 in Year 2027 and its respective vehicular emission factors (running and starting) generated by EMFAC-HK V4.3, the NOx composite emission factors of  Road 1 at each hour are calculated. </t>
    <phoneticPr fontId="1" type="noConversion"/>
  </si>
  <si>
    <t>Hourly ambient temperature (temp) and relative humidity (RH) data from a set of representative meteorological data.</t>
    <phoneticPr fontId="1" type="noConversion"/>
  </si>
  <si>
    <t>Table 1 - Lowest Hourly Ambient Temperature and Relative Humidity from a set of Representative Meteorological Data</t>
    <phoneticPr fontId="4" type="noConversion"/>
  </si>
  <si>
    <t>Table 2 - NOx Running and Starting Emission Factors (Year 2027) from EMFAC-HK Model (V4.3)</t>
    <phoneticPr fontId="1" type="noConversion"/>
  </si>
  <si>
    <t>Below is a working example showing how to calculate the NOx vehicular composite emission factor of a road for vehicular emission impact assessment.</t>
    <phoneticPr fontId="1" type="noConversion"/>
  </si>
  <si>
    <t xml:space="preserve">Below shows the parameters and abbreviations of the vehicle classes of different fuel types and technologies.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</si>
</sst>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"/>
    <numFmt numFmtId="177" formatCode="0.0000000000000000_ "/>
    <numFmt numFmtId="178" formatCode="0.00000"/>
  </numFmts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u/>
      <sz val="15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Unicode MS"/>
      <family val="2"/>
      <charset val="136"/>
    </font>
    <font>
      <b/>
      <sz val="12"/>
      <color theme="1"/>
      <name val="Arial Unicode MS"/>
      <family val="2"/>
      <charset val="136"/>
    </font>
    <font>
      <sz val="10"/>
      <name val="Arial"/>
      <family val="2"/>
    </font>
    <font>
      <sz val="12"/>
      <name val="Arial"/>
      <family val="2"/>
    </font>
    <font>
      <b/>
      <sz val="15"/>
      <color rgb="FFFF0000"/>
      <name val="Arial"/>
      <family val="2"/>
    </font>
    <font>
      <b/>
      <sz val="12"/>
      <color theme="5" tint="-0.249977111117893"/>
      <name val="Calibri"/>
      <family val="2"/>
    </font>
    <font>
      <b/>
      <sz val="15"/>
      <color theme="5" tint="-0.249977111117893"/>
      <name val="Arial"/>
      <family val="2"/>
    </font>
    <font>
      <sz val="12"/>
      <color theme="5" tint="-0.249977111117893"/>
      <name val="新細明體"/>
      <family val="2"/>
      <charset val="136"/>
      <scheme val="minor"/>
    </font>
    <font>
      <sz val="16"/>
      <color rgb="FFFF0000"/>
      <name val="新細明體"/>
      <family val="1"/>
      <charset val="136"/>
      <scheme val="minor"/>
    </font>
    <font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</cellStyleXfs>
  <cellXfs count="2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9" fillId="7" borderId="3" xfId="0" applyNumberFormat="1" applyFont="1" applyFill="1" applyBorder="1" applyAlignment="1">
      <alignment horizontal="center" vertical="center"/>
    </xf>
    <xf numFmtId="176" fontId="9" fillId="7" borderId="4" xfId="0" applyNumberFormat="1" applyFont="1" applyFill="1" applyBorder="1" applyAlignment="1">
      <alignment horizontal="center" vertical="center"/>
    </xf>
    <xf numFmtId="176" fontId="9" fillId="7" borderId="5" xfId="0" applyNumberFormat="1" applyFont="1" applyFill="1" applyBorder="1" applyAlignment="1">
      <alignment horizontal="center" vertical="center"/>
    </xf>
    <xf numFmtId="176" fontId="9" fillId="7" borderId="21" xfId="0" applyNumberFormat="1" applyFont="1" applyFill="1" applyBorder="1" applyAlignment="1">
      <alignment horizontal="center" vertical="center"/>
    </xf>
    <xf numFmtId="176" fontId="9" fillId="7" borderId="22" xfId="0" applyNumberFormat="1" applyFont="1" applyFill="1" applyBorder="1" applyAlignment="1">
      <alignment horizontal="center" vertical="center"/>
    </xf>
    <xf numFmtId="176" fontId="9" fillId="7" borderId="23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9" fontId="7" fillId="0" borderId="6" xfId="4" applyNumberFormat="1" applyFont="1" applyFill="1" applyBorder="1" applyAlignment="1">
      <alignment horizontal="center" vertical="center" wrapText="1"/>
    </xf>
    <xf numFmtId="9" fontId="7" fillId="0" borderId="8" xfId="4" applyNumberFormat="1" applyFont="1" applyFill="1" applyBorder="1" applyAlignment="1">
      <alignment horizontal="center" vertical="center" wrapText="1"/>
    </xf>
    <xf numFmtId="9" fontId="7" fillId="0" borderId="6" xfId="3" applyNumberFormat="1" applyFont="1" applyFill="1" applyBorder="1" applyAlignment="1">
      <alignment horizontal="center" vertical="center" wrapText="1"/>
    </xf>
    <xf numFmtId="9" fontId="7" fillId="0" borderId="31" xfId="2" applyNumberFormat="1" applyFont="1" applyFill="1" applyBorder="1" applyAlignment="1">
      <alignment horizontal="center" vertical="center" wrapText="1"/>
    </xf>
    <xf numFmtId="9" fontId="7" fillId="6" borderId="3" xfId="3" applyNumberFormat="1" applyFont="1" applyFill="1" applyBorder="1" applyAlignment="1">
      <alignment horizontal="center" vertical="center" wrapText="1"/>
    </xf>
    <xf numFmtId="9" fontId="7" fillId="6" borderId="4" xfId="3" applyNumberFormat="1" applyFont="1" applyFill="1" applyBorder="1" applyAlignment="1">
      <alignment horizontal="center" vertical="center" wrapText="1"/>
    </xf>
    <xf numFmtId="9" fontId="7" fillId="6" borderId="5" xfId="3" applyNumberFormat="1" applyFont="1" applyFill="1" applyBorder="1" applyAlignment="1">
      <alignment horizontal="center" vertical="center" wrapText="1"/>
    </xf>
    <xf numFmtId="9" fontId="7" fillId="6" borderId="31" xfId="3" applyNumberFormat="1" applyFont="1" applyFill="1" applyBorder="1" applyAlignment="1">
      <alignment horizontal="center" vertical="center" wrapText="1"/>
    </xf>
    <xf numFmtId="9" fontId="7" fillId="0" borderId="32" xfId="4" applyNumberFormat="1" applyFont="1" applyFill="1" applyBorder="1" applyAlignment="1">
      <alignment vertical="center" wrapText="1"/>
    </xf>
    <xf numFmtId="9" fontId="7" fillId="0" borderId="33" xfId="4" applyNumberFormat="1" applyFont="1" applyFill="1" applyBorder="1" applyAlignment="1">
      <alignment horizontal="center" vertical="center" wrapText="1"/>
    </xf>
    <xf numFmtId="9" fontId="7" fillId="0" borderId="32" xfId="2" applyNumberFormat="1" applyFont="1" applyFill="1" applyBorder="1" applyAlignment="1">
      <alignment horizontal="center" vertical="center" wrapText="1"/>
    </xf>
    <xf numFmtId="9" fontId="7" fillId="0" borderId="34" xfId="2" applyNumberFormat="1" applyFont="1" applyFill="1" applyBorder="1" applyAlignment="1">
      <alignment horizontal="center" vertical="center" wrapText="1"/>
    </xf>
    <xf numFmtId="9" fontId="7" fillId="6" borderId="32" xfId="3" applyNumberFormat="1" applyFont="1" applyFill="1" applyBorder="1" applyAlignment="1">
      <alignment horizontal="center" vertical="center" wrapText="1"/>
    </xf>
    <xf numFmtId="9" fontId="7" fillId="6" borderId="35" xfId="3" applyNumberFormat="1" applyFont="1" applyFill="1" applyBorder="1" applyAlignment="1">
      <alignment horizontal="center" vertical="center" wrapText="1"/>
    </xf>
    <xf numFmtId="9" fontId="7" fillId="6" borderId="36" xfId="3" applyNumberFormat="1" applyFont="1" applyFill="1" applyBorder="1" applyAlignment="1">
      <alignment horizontal="center" vertical="center" wrapText="1"/>
    </xf>
    <xf numFmtId="9" fontId="7" fillId="6" borderId="34" xfId="3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9" fontId="7" fillId="0" borderId="13" xfId="0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/>
    </xf>
    <xf numFmtId="9" fontId="7" fillId="0" borderId="15" xfId="0" applyNumberFormat="1" applyFont="1" applyFill="1" applyBorder="1" applyAlignment="1">
      <alignment horizontal="center" vertical="center"/>
    </xf>
    <xf numFmtId="9" fontId="12" fillId="0" borderId="38" xfId="5" applyFont="1" applyFill="1" applyBorder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9" fontId="7" fillId="0" borderId="16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9" fontId="7" fillId="0" borderId="1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/>
    </xf>
    <xf numFmtId="9" fontId="12" fillId="0" borderId="34" xfId="5" applyFont="1" applyFill="1" applyBorder="1" applyAlignment="1">
      <alignment horizont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9" fontId="7" fillId="0" borderId="16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7" fillId="0" borderId="38" xfId="5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9" fontId="7" fillId="0" borderId="34" xfId="5" applyFont="1" applyFill="1" applyBorder="1" applyAlignment="1">
      <alignment horizontal="center"/>
    </xf>
    <xf numFmtId="9" fontId="7" fillId="7" borderId="3" xfId="3" applyNumberFormat="1" applyFont="1" applyFill="1" applyBorder="1" applyAlignment="1">
      <alignment horizontal="center" vertical="center" wrapText="1"/>
    </xf>
    <xf numFmtId="9" fontId="7" fillId="7" borderId="4" xfId="3" applyNumberFormat="1" applyFont="1" applyFill="1" applyBorder="1" applyAlignment="1">
      <alignment horizontal="center" vertical="center" wrapText="1"/>
    </xf>
    <xf numFmtId="9" fontId="7" fillId="7" borderId="5" xfId="3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9" fontId="7" fillId="0" borderId="7" xfId="4" applyNumberFormat="1" applyFont="1" applyFill="1" applyBorder="1" applyAlignment="1">
      <alignment horizontal="center" vertical="center" wrapText="1"/>
    </xf>
    <xf numFmtId="9" fontId="7" fillId="0" borderId="31" xfId="4" applyNumberFormat="1" applyFont="1" applyFill="1" applyBorder="1" applyAlignment="1">
      <alignment horizontal="center" vertical="center" wrapText="1"/>
    </xf>
    <xf numFmtId="9" fontId="7" fillId="0" borderId="6" xfId="1" applyNumberFormat="1" applyFont="1" applyFill="1" applyBorder="1" applyAlignment="1">
      <alignment horizontal="center" vertical="center" wrapText="1"/>
    </xf>
    <xf numFmtId="9" fontId="7" fillId="0" borderId="7" xfId="1" applyNumberFormat="1" applyFont="1" applyFill="1" applyBorder="1" applyAlignment="1">
      <alignment horizontal="center" vertical="center" wrapText="1"/>
    </xf>
    <xf numFmtId="9" fontId="7" fillId="0" borderId="8" xfId="1" applyNumberFormat="1" applyFont="1" applyFill="1" applyBorder="1" applyAlignment="1">
      <alignment horizontal="center" vertical="center" wrapText="1"/>
    </xf>
    <xf numFmtId="9" fontId="7" fillId="0" borderId="43" xfId="1" applyNumberFormat="1" applyFont="1" applyFill="1" applyBorder="1" applyAlignment="1">
      <alignment horizontal="center" vertical="center" wrapText="1"/>
    </xf>
    <xf numFmtId="9" fontId="7" fillId="0" borderId="35" xfId="4" applyNumberFormat="1" applyFont="1" applyFill="1" applyBorder="1" applyAlignment="1">
      <alignment vertical="center" wrapText="1"/>
    </xf>
    <xf numFmtId="9" fontId="7" fillId="0" borderId="32" xfId="4" applyNumberFormat="1" applyFont="1" applyFill="1" applyBorder="1" applyAlignment="1">
      <alignment horizontal="center" vertical="center" wrapText="1"/>
    </xf>
    <xf numFmtId="9" fontId="7" fillId="0" borderId="34" xfId="4" applyNumberFormat="1" applyFont="1" applyFill="1" applyBorder="1" applyAlignment="1">
      <alignment horizontal="center" vertical="center" wrapText="1"/>
    </xf>
    <xf numFmtId="9" fontId="7" fillId="6" borderId="44" xfId="3" applyNumberFormat="1" applyFont="1" applyFill="1" applyBorder="1" applyAlignment="1">
      <alignment horizontal="center" vertical="center" wrapText="1"/>
    </xf>
    <xf numFmtId="9" fontId="7" fillId="6" borderId="45" xfId="3" applyNumberFormat="1" applyFont="1" applyFill="1" applyBorder="1" applyAlignment="1">
      <alignment horizontal="center" vertical="center" wrapText="1"/>
    </xf>
    <xf numFmtId="9" fontId="7" fillId="6" borderId="46" xfId="3" applyNumberFormat="1" applyFont="1" applyFill="1" applyBorder="1" applyAlignment="1">
      <alignment horizontal="center" vertical="center" wrapText="1"/>
    </xf>
    <xf numFmtId="9" fontId="7" fillId="7" borderId="32" xfId="3" applyNumberFormat="1" applyFont="1" applyFill="1" applyBorder="1" applyAlignment="1">
      <alignment horizontal="center" vertical="center" wrapText="1"/>
    </xf>
    <xf numFmtId="9" fontId="7" fillId="7" borderId="35" xfId="3" applyNumberFormat="1" applyFont="1" applyFill="1" applyBorder="1" applyAlignment="1">
      <alignment horizontal="center" vertical="center" wrapText="1"/>
    </xf>
    <xf numFmtId="9" fontId="7" fillId="7" borderId="36" xfId="3" applyNumberFormat="1" applyFont="1" applyFill="1" applyBorder="1" applyAlignment="1">
      <alignment horizontal="center" vertical="center" wrapText="1"/>
    </xf>
    <xf numFmtId="9" fontId="7" fillId="0" borderId="44" xfId="1" applyNumberFormat="1" applyFont="1" applyFill="1" applyBorder="1" applyAlignment="1">
      <alignment horizontal="center" vertical="center" wrapText="1"/>
    </xf>
    <xf numFmtId="9" fontId="7" fillId="0" borderId="45" xfId="1" applyNumberFormat="1" applyFont="1" applyFill="1" applyBorder="1" applyAlignment="1">
      <alignment horizontal="center" vertical="center" wrapText="1"/>
    </xf>
    <xf numFmtId="9" fontId="7" fillId="0" borderId="47" xfId="1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7" fillId="0" borderId="2" xfId="0" applyFont="1" applyFill="1" applyBorder="1" applyAlignment="1">
      <alignment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5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>
      <alignment vertical="center"/>
    </xf>
    <xf numFmtId="0" fontId="7" fillId="0" borderId="0" xfId="0" applyFont="1">
      <alignment vertical="center"/>
    </xf>
    <xf numFmtId="9" fontId="7" fillId="7" borderId="9" xfId="3" applyNumberFormat="1" applyFont="1" applyFill="1" applyBorder="1" applyAlignment="1">
      <alignment horizontal="center" vertical="center" wrapText="1"/>
    </xf>
    <xf numFmtId="9" fontId="7" fillId="7" borderId="10" xfId="3" applyNumberFormat="1" applyFont="1" applyFill="1" applyBorder="1" applyAlignment="1">
      <alignment horizontal="center" vertical="center" wrapText="1"/>
    </xf>
    <xf numFmtId="9" fontId="7" fillId="7" borderId="11" xfId="3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7" fillId="3" borderId="51" xfId="2" applyFont="1" applyBorder="1" applyAlignment="1">
      <alignment horizontal="center" vertical="center"/>
    </xf>
    <xf numFmtId="0" fontId="7" fillId="3" borderId="52" xfId="2" applyFont="1" applyBorder="1" applyAlignment="1">
      <alignment horizontal="center" vertical="center"/>
    </xf>
    <xf numFmtId="0" fontId="7" fillId="3" borderId="55" xfId="2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9" fontId="7" fillId="7" borderId="39" xfId="3" applyNumberFormat="1" applyFont="1" applyFill="1" applyBorder="1" applyAlignment="1">
      <alignment horizontal="center" vertical="center" wrapText="1"/>
    </xf>
    <xf numFmtId="9" fontId="7" fillId="7" borderId="56" xfId="3" applyNumberFormat="1" applyFont="1" applyFill="1" applyBorder="1" applyAlignment="1">
      <alignment horizontal="center" vertical="center" wrapText="1"/>
    </xf>
    <xf numFmtId="9" fontId="7" fillId="7" borderId="57" xfId="3" applyNumberFormat="1" applyFont="1" applyFill="1" applyBorder="1" applyAlignment="1">
      <alignment horizontal="center" vertical="center" wrapText="1"/>
    </xf>
    <xf numFmtId="178" fontId="7" fillId="0" borderId="28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</cellXfs>
  <cellStyles count="6">
    <cellStyle name="40% - 輔色2" xfId="1" builtinId="35"/>
    <cellStyle name="40% - 輔色3" xfId="2" builtinId="39"/>
    <cellStyle name="40% - 輔色5" xfId="3" builtinId="47"/>
    <cellStyle name="40% - 輔色6" xfId="4" builtinId="51"/>
    <cellStyle name="Percent 2" xfId="5"/>
    <cellStyle name="一般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73" workbookViewId="0">
      <selection activeCell="A14" sqref="A14"/>
    </sheetView>
  </sheetViews>
  <sheetFormatPr defaultRowHeight="15.75" x14ac:dyDescent="0.25"/>
  <cols>
    <col min="1" max="1" width="29.5" style="1" customWidth="1"/>
    <col min="2" max="2" width="32.75" style="1" customWidth="1"/>
    <col min="3" max="3" width="22" style="1" customWidth="1"/>
    <col min="4" max="16384" width="9" style="1"/>
  </cols>
  <sheetData>
    <row r="1" spans="1:3" s="178" customFormat="1" x14ac:dyDescent="0.25">
      <c r="A1" s="178" t="s">
        <v>218</v>
      </c>
    </row>
    <row r="2" spans="1:3" s="178" customFormat="1" x14ac:dyDescent="0.25">
      <c r="A2" s="178" t="s">
        <v>241</v>
      </c>
    </row>
    <row r="5" spans="1:3" x14ac:dyDescent="0.25">
      <c r="A5" s="2" t="s">
        <v>116</v>
      </c>
      <c r="B5" s="2" t="s">
        <v>118</v>
      </c>
      <c r="C5" s="2" t="s">
        <v>117</v>
      </c>
    </row>
    <row r="6" spans="1:3" x14ac:dyDescent="0.25">
      <c r="A6" s="1" t="s">
        <v>96</v>
      </c>
      <c r="B6" s="1" t="s">
        <v>119</v>
      </c>
      <c r="C6" s="1" t="s">
        <v>0</v>
      </c>
    </row>
    <row r="7" spans="1:3" x14ac:dyDescent="0.25">
      <c r="A7" s="1" t="s">
        <v>95</v>
      </c>
      <c r="B7" s="1" t="s">
        <v>120</v>
      </c>
      <c r="C7" s="1" t="s">
        <v>1</v>
      </c>
    </row>
    <row r="8" spans="1:3" x14ac:dyDescent="0.25">
      <c r="A8" s="1" t="s">
        <v>95</v>
      </c>
      <c r="B8" s="1" t="s">
        <v>121</v>
      </c>
      <c r="C8" s="1" t="s">
        <v>2</v>
      </c>
    </row>
    <row r="9" spans="1:3" x14ac:dyDescent="0.25">
      <c r="A9" s="1" t="s">
        <v>95</v>
      </c>
      <c r="B9" s="1" t="s">
        <v>122</v>
      </c>
      <c r="C9" s="1" t="s">
        <v>3</v>
      </c>
    </row>
    <row r="10" spans="1:3" x14ac:dyDescent="0.25">
      <c r="A10" s="1" t="s">
        <v>95</v>
      </c>
      <c r="B10" s="1" t="s">
        <v>113</v>
      </c>
      <c r="C10" s="1" t="s">
        <v>4</v>
      </c>
    </row>
    <row r="11" spans="1:3" x14ac:dyDescent="0.25">
      <c r="A11" s="1" t="s">
        <v>97</v>
      </c>
      <c r="B11" s="1" t="s">
        <v>119</v>
      </c>
      <c r="C11" s="1" t="s">
        <v>5</v>
      </c>
    </row>
    <row r="12" spans="1:3" x14ac:dyDescent="0.25">
      <c r="A12" s="1" t="s">
        <v>97</v>
      </c>
      <c r="B12" s="1" t="s">
        <v>120</v>
      </c>
      <c r="C12" s="1" t="s">
        <v>6</v>
      </c>
    </row>
    <row r="13" spans="1:3" x14ac:dyDescent="0.25">
      <c r="A13" s="1" t="s">
        <v>97</v>
      </c>
      <c r="B13" s="1" t="s">
        <v>121</v>
      </c>
      <c r="C13" s="1" t="s">
        <v>7</v>
      </c>
    </row>
    <row r="14" spans="1:3" x14ac:dyDescent="0.25">
      <c r="A14" s="1" t="s">
        <v>97</v>
      </c>
      <c r="B14" s="1" t="s">
        <v>122</v>
      </c>
      <c r="C14" s="1" t="s">
        <v>8</v>
      </c>
    </row>
    <row r="15" spans="1:3" x14ac:dyDescent="0.25">
      <c r="A15" s="1" t="s">
        <v>97</v>
      </c>
      <c r="B15" s="1" t="s">
        <v>113</v>
      </c>
      <c r="C15" s="1" t="s">
        <v>9</v>
      </c>
    </row>
    <row r="16" spans="1:3" x14ac:dyDescent="0.25">
      <c r="A16" s="1" t="s">
        <v>115</v>
      </c>
      <c r="B16" s="1" t="s">
        <v>119</v>
      </c>
      <c r="C16" s="1" t="s">
        <v>10</v>
      </c>
    </row>
    <row r="17" spans="1:3" x14ac:dyDescent="0.25">
      <c r="A17" s="1" t="s">
        <v>115</v>
      </c>
      <c r="B17" s="1" t="s">
        <v>120</v>
      </c>
      <c r="C17" s="1" t="s">
        <v>11</v>
      </c>
    </row>
    <row r="18" spans="1:3" x14ac:dyDescent="0.25">
      <c r="A18" s="1" t="s">
        <v>115</v>
      </c>
      <c r="B18" s="1" t="s">
        <v>121</v>
      </c>
      <c r="C18" s="1" t="s">
        <v>12</v>
      </c>
    </row>
    <row r="19" spans="1:3" x14ac:dyDescent="0.25">
      <c r="A19" s="1" t="s">
        <v>115</v>
      </c>
      <c r="B19" s="1" t="s">
        <v>122</v>
      </c>
      <c r="C19" s="1" t="s">
        <v>13</v>
      </c>
    </row>
    <row r="20" spans="1:3" x14ac:dyDescent="0.25">
      <c r="A20" s="1" t="s">
        <v>115</v>
      </c>
      <c r="B20" s="1" t="s">
        <v>113</v>
      </c>
      <c r="C20" s="1" t="s">
        <v>14</v>
      </c>
    </row>
    <row r="21" spans="1:3" x14ac:dyDescent="0.25">
      <c r="A21" s="1" t="s">
        <v>98</v>
      </c>
      <c r="B21" s="1" t="s">
        <v>119</v>
      </c>
      <c r="C21" s="1" t="s">
        <v>15</v>
      </c>
    </row>
    <row r="22" spans="1:3" x14ac:dyDescent="0.25">
      <c r="A22" s="1" t="s">
        <v>98</v>
      </c>
      <c r="B22" s="1" t="s">
        <v>120</v>
      </c>
      <c r="C22" s="1" t="s">
        <v>16</v>
      </c>
    </row>
    <row r="23" spans="1:3" x14ac:dyDescent="0.25">
      <c r="A23" s="1" t="s">
        <v>98</v>
      </c>
      <c r="B23" s="1" t="s">
        <v>121</v>
      </c>
      <c r="C23" s="1" t="s">
        <v>17</v>
      </c>
    </row>
    <row r="24" spans="1:3" x14ac:dyDescent="0.25">
      <c r="A24" s="1" t="s">
        <v>98</v>
      </c>
      <c r="B24" s="1" t="s">
        <v>122</v>
      </c>
      <c r="C24" s="1" t="s">
        <v>18</v>
      </c>
    </row>
    <row r="25" spans="1:3" x14ac:dyDescent="0.25">
      <c r="A25" s="1" t="s">
        <v>98</v>
      </c>
      <c r="B25" s="1" t="s">
        <v>113</v>
      </c>
      <c r="C25" s="1" t="s">
        <v>19</v>
      </c>
    </row>
    <row r="26" spans="1:3" x14ac:dyDescent="0.25">
      <c r="A26" s="1" t="s">
        <v>99</v>
      </c>
      <c r="B26" s="1" t="s">
        <v>119</v>
      </c>
      <c r="C26" s="1" t="s">
        <v>20</v>
      </c>
    </row>
    <row r="27" spans="1:3" x14ac:dyDescent="0.25">
      <c r="A27" s="1" t="s">
        <v>99</v>
      </c>
      <c r="B27" s="1" t="s">
        <v>120</v>
      </c>
      <c r="C27" s="1" t="s">
        <v>21</v>
      </c>
    </row>
    <row r="28" spans="1:3" x14ac:dyDescent="0.25">
      <c r="A28" s="1" t="s">
        <v>99</v>
      </c>
      <c r="B28" s="1" t="s">
        <v>121</v>
      </c>
      <c r="C28" s="1" t="s">
        <v>22</v>
      </c>
    </row>
    <row r="29" spans="1:3" x14ac:dyDescent="0.25">
      <c r="A29" s="1" t="s">
        <v>99</v>
      </c>
      <c r="B29" s="1" t="s">
        <v>122</v>
      </c>
      <c r="C29" s="1" t="s">
        <v>23</v>
      </c>
    </row>
    <row r="30" spans="1:3" x14ac:dyDescent="0.25">
      <c r="A30" s="1" t="s">
        <v>99</v>
      </c>
      <c r="B30" s="1" t="s">
        <v>113</v>
      </c>
      <c r="C30" s="1" t="s">
        <v>24</v>
      </c>
    </row>
    <row r="31" spans="1:3" x14ac:dyDescent="0.25">
      <c r="A31" s="1" t="s">
        <v>100</v>
      </c>
      <c r="B31" s="1" t="s">
        <v>119</v>
      </c>
      <c r="C31" s="1" t="s">
        <v>25</v>
      </c>
    </row>
    <row r="32" spans="1:3" x14ac:dyDescent="0.25">
      <c r="A32" s="1" t="s">
        <v>100</v>
      </c>
      <c r="B32" s="1" t="s">
        <v>120</v>
      </c>
      <c r="C32" s="1" t="s">
        <v>26</v>
      </c>
    </row>
    <row r="33" spans="1:3" x14ac:dyDescent="0.25">
      <c r="A33" s="1" t="s">
        <v>100</v>
      </c>
      <c r="B33" s="1" t="s">
        <v>121</v>
      </c>
      <c r="C33" s="1" t="s">
        <v>27</v>
      </c>
    </row>
    <row r="34" spans="1:3" x14ac:dyDescent="0.25">
      <c r="A34" s="1" t="s">
        <v>100</v>
      </c>
      <c r="B34" s="1" t="s">
        <v>122</v>
      </c>
      <c r="C34" s="1" t="s">
        <v>28</v>
      </c>
    </row>
    <row r="35" spans="1:3" x14ac:dyDescent="0.25">
      <c r="A35" s="1" t="s">
        <v>100</v>
      </c>
      <c r="B35" s="1" t="s">
        <v>113</v>
      </c>
      <c r="C35" s="1" t="s">
        <v>29</v>
      </c>
    </row>
    <row r="36" spans="1:3" x14ac:dyDescent="0.25">
      <c r="A36" s="1" t="s">
        <v>101</v>
      </c>
      <c r="B36" s="1" t="s">
        <v>119</v>
      </c>
      <c r="C36" s="1" t="s">
        <v>30</v>
      </c>
    </row>
    <row r="37" spans="1:3" x14ac:dyDescent="0.25">
      <c r="A37" s="1" t="s">
        <v>101</v>
      </c>
      <c r="B37" s="1" t="s">
        <v>120</v>
      </c>
      <c r="C37" s="1" t="s">
        <v>31</v>
      </c>
    </row>
    <row r="38" spans="1:3" x14ac:dyDescent="0.25">
      <c r="A38" s="1" t="s">
        <v>101</v>
      </c>
      <c r="B38" s="1" t="s">
        <v>121</v>
      </c>
      <c r="C38" s="1" t="s">
        <v>32</v>
      </c>
    </row>
    <row r="39" spans="1:3" x14ac:dyDescent="0.25">
      <c r="A39" s="1" t="s">
        <v>101</v>
      </c>
      <c r="B39" s="1" t="s">
        <v>122</v>
      </c>
      <c r="C39" s="1" t="s">
        <v>33</v>
      </c>
    </row>
    <row r="40" spans="1:3" x14ac:dyDescent="0.25">
      <c r="A40" s="1" t="s">
        <v>101</v>
      </c>
      <c r="B40" s="1" t="s">
        <v>113</v>
      </c>
      <c r="C40" s="1" t="s">
        <v>34</v>
      </c>
    </row>
    <row r="41" spans="1:3" x14ac:dyDescent="0.25">
      <c r="A41" s="1" t="s">
        <v>102</v>
      </c>
      <c r="B41" s="1" t="s">
        <v>119</v>
      </c>
      <c r="C41" s="1" t="s">
        <v>35</v>
      </c>
    </row>
    <row r="42" spans="1:3" x14ac:dyDescent="0.25">
      <c r="A42" s="1" t="s">
        <v>102</v>
      </c>
      <c r="B42" s="1" t="s">
        <v>120</v>
      </c>
      <c r="C42" s="1" t="s">
        <v>36</v>
      </c>
    </row>
    <row r="43" spans="1:3" x14ac:dyDescent="0.25">
      <c r="A43" s="1" t="s">
        <v>102</v>
      </c>
      <c r="B43" s="1" t="s">
        <v>121</v>
      </c>
      <c r="C43" s="1" t="s">
        <v>37</v>
      </c>
    </row>
    <row r="44" spans="1:3" x14ac:dyDescent="0.25">
      <c r="A44" s="1" t="s">
        <v>102</v>
      </c>
      <c r="B44" s="1" t="s">
        <v>122</v>
      </c>
      <c r="C44" s="1" t="s">
        <v>38</v>
      </c>
    </row>
    <row r="45" spans="1:3" x14ac:dyDescent="0.25">
      <c r="A45" s="1" t="s">
        <v>102</v>
      </c>
      <c r="B45" s="1" t="s">
        <v>113</v>
      </c>
      <c r="C45" s="1" t="s">
        <v>39</v>
      </c>
    </row>
    <row r="46" spans="1:3" x14ac:dyDescent="0.25">
      <c r="A46" s="1" t="s">
        <v>103</v>
      </c>
      <c r="B46" s="1" t="s">
        <v>119</v>
      </c>
      <c r="C46" s="1" t="s">
        <v>40</v>
      </c>
    </row>
    <row r="47" spans="1:3" x14ac:dyDescent="0.25">
      <c r="A47" s="1" t="s">
        <v>103</v>
      </c>
      <c r="B47" s="1" t="s">
        <v>120</v>
      </c>
      <c r="C47" s="1" t="s">
        <v>41</v>
      </c>
    </row>
    <row r="48" spans="1:3" x14ac:dyDescent="0.25">
      <c r="A48" s="1" t="s">
        <v>103</v>
      </c>
      <c r="B48" s="1" t="s">
        <v>121</v>
      </c>
      <c r="C48" s="1" t="s">
        <v>42</v>
      </c>
    </row>
    <row r="49" spans="1:3" x14ac:dyDescent="0.25">
      <c r="A49" s="1" t="s">
        <v>103</v>
      </c>
      <c r="B49" s="1" t="s">
        <v>122</v>
      </c>
      <c r="C49" s="1" t="s">
        <v>43</v>
      </c>
    </row>
    <row r="50" spans="1:3" x14ac:dyDescent="0.25">
      <c r="A50" s="1" t="s">
        <v>103</v>
      </c>
      <c r="B50" s="1" t="s">
        <v>113</v>
      </c>
      <c r="C50" s="1" t="s">
        <v>44</v>
      </c>
    </row>
    <row r="51" spans="1:3" x14ac:dyDescent="0.25">
      <c r="A51" s="1" t="s">
        <v>104</v>
      </c>
      <c r="B51" s="1" t="s">
        <v>119</v>
      </c>
      <c r="C51" s="1" t="s">
        <v>45</v>
      </c>
    </row>
    <row r="52" spans="1:3" x14ac:dyDescent="0.25">
      <c r="A52" s="1" t="s">
        <v>104</v>
      </c>
      <c r="B52" s="1" t="s">
        <v>120</v>
      </c>
      <c r="C52" s="1" t="s">
        <v>46</v>
      </c>
    </row>
    <row r="53" spans="1:3" x14ac:dyDescent="0.25">
      <c r="A53" s="1" t="s">
        <v>104</v>
      </c>
      <c r="B53" s="1" t="s">
        <v>121</v>
      </c>
      <c r="C53" s="1" t="s">
        <v>47</v>
      </c>
    </row>
    <row r="54" spans="1:3" x14ac:dyDescent="0.25">
      <c r="A54" s="1" t="s">
        <v>104</v>
      </c>
      <c r="B54" s="1" t="s">
        <v>122</v>
      </c>
      <c r="C54" s="1" t="s">
        <v>48</v>
      </c>
    </row>
    <row r="55" spans="1:3" x14ac:dyDescent="0.25">
      <c r="A55" s="1" t="s">
        <v>104</v>
      </c>
      <c r="B55" s="1" t="s">
        <v>113</v>
      </c>
      <c r="C55" s="1" t="s">
        <v>49</v>
      </c>
    </row>
    <row r="56" spans="1:3" x14ac:dyDescent="0.25">
      <c r="A56" s="1" t="s">
        <v>105</v>
      </c>
      <c r="B56" s="1" t="s">
        <v>119</v>
      </c>
      <c r="C56" s="1" t="s">
        <v>50</v>
      </c>
    </row>
    <row r="57" spans="1:3" x14ac:dyDescent="0.25">
      <c r="A57" s="1" t="s">
        <v>105</v>
      </c>
      <c r="B57" s="1" t="s">
        <v>120</v>
      </c>
      <c r="C57" s="1" t="s">
        <v>51</v>
      </c>
    </row>
    <row r="58" spans="1:3" x14ac:dyDescent="0.25">
      <c r="A58" s="1" t="s">
        <v>105</v>
      </c>
      <c r="B58" s="1" t="s">
        <v>121</v>
      </c>
      <c r="C58" s="1" t="s">
        <v>52</v>
      </c>
    </row>
    <row r="59" spans="1:3" x14ac:dyDescent="0.25">
      <c r="A59" s="1" t="s">
        <v>105</v>
      </c>
      <c r="B59" s="1" t="s">
        <v>122</v>
      </c>
      <c r="C59" s="1" t="s">
        <v>53</v>
      </c>
    </row>
    <row r="60" spans="1:3" x14ac:dyDescent="0.25">
      <c r="A60" s="1" t="s">
        <v>105</v>
      </c>
      <c r="B60" s="1" t="s">
        <v>113</v>
      </c>
      <c r="C60" s="1" t="s">
        <v>54</v>
      </c>
    </row>
    <row r="61" spans="1:3" x14ac:dyDescent="0.25">
      <c r="A61" s="1" t="s">
        <v>106</v>
      </c>
      <c r="B61" s="1" t="s">
        <v>119</v>
      </c>
      <c r="C61" s="1" t="s">
        <v>55</v>
      </c>
    </row>
    <row r="62" spans="1:3" x14ac:dyDescent="0.25">
      <c r="A62" s="1" t="s">
        <v>106</v>
      </c>
      <c r="B62" s="1" t="s">
        <v>120</v>
      </c>
      <c r="C62" s="1" t="s">
        <v>56</v>
      </c>
    </row>
    <row r="63" spans="1:3" x14ac:dyDescent="0.25">
      <c r="A63" s="1" t="s">
        <v>106</v>
      </c>
      <c r="B63" s="1" t="s">
        <v>121</v>
      </c>
      <c r="C63" s="1" t="s">
        <v>57</v>
      </c>
    </row>
    <row r="64" spans="1:3" x14ac:dyDescent="0.25">
      <c r="A64" s="1" t="s">
        <v>106</v>
      </c>
      <c r="B64" s="1" t="s">
        <v>122</v>
      </c>
      <c r="C64" s="1" t="s">
        <v>58</v>
      </c>
    </row>
    <row r="65" spans="1:3" x14ac:dyDescent="0.25">
      <c r="A65" s="1" t="s">
        <v>106</v>
      </c>
      <c r="B65" s="1" t="s">
        <v>113</v>
      </c>
      <c r="C65" s="1" t="s">
        <v>59</v>
      </c>
    </row>
    <row r="66" spans="1:3" x14ac:dyDescent="0.25">
      <c r="A66" s="1" t="s">
        <v>107</v>
      </c>
      <c r="B66" s="1" t="s">
        <v>119</v>
      </c>
      <c r="C66" s="1" t="s">
        <v>60</v>
      </c>
    </row>
    <row r="67" spans="1:3" x14ac:dyDescent="0.25">
      <c r="A67" s="1" t="s">
        <v>107</v>
      </c>
      <c r="B67" s="1" t="s">
        <v>120</v>
      </c>
      <c r="C67" s="1" t="s">
        <v>61</v>
      </c>
    </row>
    <row r="68" spans="1:3" x14ac:dyDescent="0.25">
      <c r="A68" s="1" t="s">
        <v>107</v>
      </c>
      <c r="B68" s="1" t="s">
        <v>121</v>
      </c>
      <c r="C68" s="1" t="s">
        <v>62</v>
      </c>
    </row>
    <row r="69" spans="1:3" x14ac:dyDescent="0.25">
      <c r="A69" s="1" t="s">
        <v>107</v>
      </c>
      <c r="B69" s="1" t="s">
        <v>122</v>
      </c>
      <c r="C69" s="1" t="s">
        <v>63</v>
      </c>
    </row>
    <row r="70" spans="1:3" x14ac:dyDescent="0.25">
      <c r="A70" s="1" t="s">
        <v>107</v>
      </c>
      <c r="B70" s="1" t="s">
        <v>113</v>
      </c>
      <c r="C70" s="1" t="s">
        <v>64</v>
      </c>
    </row>
    <row r="71" spans="1:3" x14ac:dyDescent="0.25">
      <c r="A71" s="1" t="s">
        <v>108</v>
      </c>
      <c r="B71" s="1" t="s">
        <v>119</v>
      </c>
      <c r="C71" s="1" t="s">
        <v>65</v>
      </c>
    </row>
    <row r="72" spans="1:3" x14ac:dyDescent="0.25">
      <c r="A72" s="1" t="s">
        <v>108</v>
      </c>
      <c r="B72" s="1" t="s">
        <v>120</v>
      </c>
      <c r="C72" s="1" t="s">
        <v>66</v>
      </c>
    </row>
    <row r="73" spans="1:3" x14ac:dyDescent="0.25">
      <c r="A73" s="1" t="s">
        <v>108</v>
      </c>
      <c r="B73" s="1" t="s">
        <v>121</v>
      </c>
      <c r="C73" s="1" t="s">
        <v>67</v>
      </c>
    </row>
    <row r="74" spans="1:3" x14ac:dyDescent="0.25">
      <c r="A74" s="1" t="s">
        <v>108</v>
      </c>
      <c r="B74" s="1" t="s">
        <v>122</v>
      </c>
      <c r="C74" s="1" t="s">
        <v>68</v>
      </c>
    </row>
    <row r="75" spans="1:3" x14ac:dyDescent="0.25">
      <c r="A75" s="1" t="s">
        <v>108</v>
      </c>
      <c r="B75" s="1" t="s">
        <v>113</v>
      </c>
      <c r="C75" s="1" t="s">
        <v>69</v>
      </c>
    </row>
    <row r="76" spans="1:3" x14ac:dyDescent="0.25">
      <c r="A76" s="1" t="s">
        <v>109</v>
      </c>
      <c r="B76" s="1" t="s">
        <v>119</v>
      </c>
      <c r="C76" s="1" t="s">
        <v>70</v>
      </c>
    </row>
    <row r="77" spans="1:3" x14ac:dyDescent="0.25">
      <c r="A77" s="1" t="s">
        <v>109</v>
      </c>
      <c r="B77" s="1" t="s">
        <v>120</v>
      </c>
      <c r="C77" s="1" t="s">
        <v>71</v>
      </c>
    </row>
    <row r="78" spans="1:3" x14ac:dyDescent="0.25">
      <c r="A78" s="1" t="s">
        <v>109</v>
      </c>
      <c r="B78" s="1" t="s">
        <v>121</v>
      </c>
      <c r="C78" s="1" t="s">
        <v>72</v>
      </c>
    </row>
    <row r="79" spans="1:3" x14ac:dyDescent="0.25">
      <c r="A79" s="1" t="s">
        <v>109</v>
      </c>
      <c r="B79" s="1" t="s">
        <v>122</v>
      </c>
      <c r="C79" s="1" t="s">
        <v>73</v>
      </c>
    </row>
    <row r="80" spans="1:3" x14ac:dyDescent="0.25">
      <c r="A80" s="1" t="s">
        <v>109</v>
      </c>
      <c r="B80" s="1" t="s">
        <v>113</v>
      </c>
      <c r="C80" s="1" t="s">
        <v>74</v>
      </c>
    </row>
    <row r="81" spans="1:3" x14ac:dyDescent="0.25">
      <c r="A81" s="1" t="s">
        <v>110</v>
      </c>
      <c r="B81" s="1" t="s">
        <v>119</v>
      </c>
      <c r="C81" s="1" t="s">
        <v>75</v>
      </c>
    </row>
    <row r="82" spans="1:3" x14ac:dyDescent="0.25">
      <c r="A82" s="1" t="s">
        <v>110</v>
      </c>
      <c r="B82" s="1" t="s">
        <v>120</v>
      </c>
      <c r="C82" s="1" t="s">
        <v>76</v>
      </c>
    </row>
    <row r="83" spans="1:3" x14ac:dyDescent="0.25">
      <c r="A83" s="1" t="s">
        <v>110</v>
      </c>
      <c r="B83" s="1" t="s">
        <v>121</v>
      </c>
      <c r="C83" s="1" t="s">
        <v>77</v>
      </c>
    </row>
    <row r="84" spans="1:3" x14ac:dyDescent="0.25">
      <c r="A84" s="1" t="s">
        <v>110</v>
      </c>
      <c r="B84" s="1" t="s">
        <v>122</v>
      </c>
      <c r="C84" s="1" t="s">
        <v>78</v>
      </c>
    </row>
    <row r="85" spans="1:3" x14ac:dyDescent="0.25">
      <c r="A85" s="1" t="s">
        <v>110</v>
      </c>
      <c r="B85" s="1" t="s">
        <v>113</v>
      </c>
      <c r="C85" s="1" t="s">
        <v>79</v>
      </c>
    </row>
    <row r="86" spans="1:3" x14ac:dyDescent="0.25">
      <c r="A86" s="1" t="s">
        <v>111</v>
      </c>
      <c r="B86" s="1" t="s">
        <v>119</v>
      </c>
      <c r="C86" s="1" t="s">
        <v>80</v>
      </c>
    </row>
    <row r="87" spans="1:3" x14ac:dyDescent="0.25">
      <c r="A87" s="1" t="s">
        <v>111</v>
      </c>
      <c r="B87" s="1" t="s">
        <v>120</v>
      </c>
      <c r="C87" s="1" t="s">
        <v>81</v>
      </c>
    </row>
    <row r="88" spans="1:3" x14ac:dyDescent="0.25">
      <c r="A88" s="1" t="s">
        <v>111</v>
      </c>
      <c r="B88" s="1" t="s">
        <v>121</v>
      </c>
      <c r="C88" s="1" t="s">
        <v>82</v>
      </c>
    </row>
    <row r="89" spans="1:3" x14ac:dyDescent="0.25">
      <c r="A89" s="1" t="s">
        <v>111</v>
      </c>
      <c r="B89" s="1" t="s">
        <v>122</v>
      </c>
      <c r="C89" s="1" t="s">
        <v>83</v>
      </c>
    </row>
    <row r="90" spans="1:3" x14ac:dyDescent="0.25">
      <c r="A90" s="1" t="s">
        <v>111</v>
      </c>
      <c r="B90" s="1" t="s">
        <v>113</v>
      </c>
      <c r="C90" s="1" t="s">
        <v>84</v>
      </c>
    </row>
    <row r="91" spans="1:3" x14ac:dyDescent="0.25">
      <c r="A91" s="1" t="s">
        <v>112</v>
      </c>
      <c r="B91" s="1" t="s">
        <v>119</v>
      </c>
      <c r="C91" s="1" t="s">
        <v>85</v>
      </c>
    </row>
    <row r="92" spans="1:3" x14ac:dyDescent="0.25">
      <c r="A92" s="1" t="s">
        <v>112</v>
      </c>
      <c r="B92" s="1" t="s">
        <v>120</v>
      </c>
      <c r="C92" s="1" t="s">
        <v>86</v>
      </c>
    </row>
    <row r="93" spans="1:3" x14ac:dyDescent="0.25">
      <c r="A93" s="1" t="s">
        <v>112</v>
      </c>
      <c r="B93" s="1" t="s">
        <v>121</v>
      </c>
      <c r="C93" s="1" t="s">
        <v>87</v>
      </c>
    </row>
    <row r="94" spans="1:3" x14ac:dyDescent="0.25">
      <c r="A94" s="1" t="s">
        <v>112</v>
      </c>
      <c r="B94" s="1" t="s">
        <v>122</v>
      </c>
      <c r="C94" s="1" t="s">
        <v>88</v>
      </c>
    </row>
    <row r="95" spans="1:3" x14ac:dyDescent="0.25">
      <c r="A95" s="1" t="s">
        <v>112</v>
      </c>
      <c r="B95" s="1" t="s">
        <v>113</v>
      </c>
      <c r="C95" s="1" t="s">
        <v>89</v>
      </c>
    </row>
    <row r="96" spans="1:3" x14ac:dyDescent="0.25">
      <c r="A96" s="1" t="s">
        <v>114</v>
      </c>
      <c r="B96" s="1" t="s">
        <v>119</v>
      </c>
      <c r="C96" s="1" t="s">
        <v>90</v>
      </c>
    </row>
    <row r="97" spans="1:3" x14ac:dyDescent="0.25">
      <c r="A97" s="1" t="s">
        <v>114</v>
      </c>
      <c r="B97" s="1" t="s">
        <v>120</v>
      </c>
      <c r="C97" s="1" t="s">
        <v>91</v>
      </c>
    </row>
    <row r="98" spans="1:3" x14ac:dyDescent="0.25">
      <c r="A98" s="1" t="s">
        <v>114</v>
      </c>
      <c r="B98" s="1" t="s">
        <v>121</v>
      </c>
      <c r="C98" s="1" t="s">
        <v>92</v>
      </c>
    </row>
    <row r="99" spans="1:3" x14ac:dyDescent="0.25">
      <c r="A99" s="1" t="s">
        <v>114</v>
      </c>
      <c r="B99" s="1" t="s">
        <v>122</v>
      </c>
      <c r="C99" s="1" t="s">
        <v>93</v>
      </c>
    </row>
    <row r="100" spans="1:3" x14ac:dyDescent="0.25">
      <c r="A100" s="1" t="s">
        <v>114</v>
      </c>
      <c r="B100" s="1" t="s">
        <v>113</v>
      </c>
      <c r="C100" s="1" t="s">
        <v>94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4"/>
  <sheetViews>
    <sheetView tabSelected="1" topLeftCell="A49" zoomScale="70" zoomScaleNormal="70" workbookViewId="0"/>
  </sheetViews>
  <sheetFormatPr defaultRowHeight="16.5" x14ac:dyDescent="0.25"/>
  <cols>
    <col min="1" max="3" width="9.625" customWidth="1"/>
    <col min="4" max="4" width="15.875" customWidth="1"/>
    <col min="5" max="6" width="9.625" style="3" customWidth="1"/>
    <col min="7" max="9" width="9.625" customWidth="1"/>
    <col min="10" max="10" width="14.625" customWidth="1"/>
    <col min="11" max="41" width="9.625" customWidth="1"/>
    <col min="42" max="44" width="20.625" customWidth="1"/>
    <col min="45" max="45" width="50.625" customWidth="1"/>
    <col min="46" max="47" width="9.625" customWidth="1"/>
    <col min="48" max="48" width="13.75" customWidth="1"/>
    <col min="49" max="49" width="11.25" customWidth="1"/>
    <col min="50" max="50" width="18.625" customWidth="1"/>
    <col min="51" max="51" width="39.625" customWidth="1"/>
    <col min="54" max="54" width="23.375" bestFit="1" customWidth="1"/>
  </cols>
  <sheetData>
    <row r="1" spans="1:31" s="180" customFormat="1" ht="19.5" x14ac:dyDescent="0.25">
      <c r="A1" s="179" t="s">
        <v>240</v>
      </c>
      <c r="E1" s="181"/>
      <c r="F1" s="181"/>
    </row>
    <row r="2" spans="1:31" s="180" customFormat="1" ht="19.5" x14ac:dyDescent="0.25">
      <c r="A2" s="179"/>
      <c r="E2" s="181"/>
      <c r="F2" s="181"/>
    </row>
    <row r="3" spans="1:31" s="180" customFormat="1" ht="19.5" x14ac:dyDescent="0.25">
      <c r="A3" s="179" t="s">
        <v>237</v>
      </c>
      <c r="E3" s="181"/>
      <c r="F3" s="181"/>
    </row>
    <row r="4" spans="1:31" s="180" customFormat="1" ht="19.5" x14ac:dyDescent="0.25">
      <c r="A4" s="179" t="s">
        <v>235</v>
      </c>
      <c r="E4" s="181"/>
      <c r="F4" s="181"/>
    </row>
    <row r="5" spans="1:31" s="180" customFormat="1" ht="19.5" x14ac:dyDescent="0.25">
      <c r="A5" s="179" t="s">
        <v>234</v>
      </c>
      <c r="E5" s="181"/>
      <c r="F5" s="181"/>
    </row>
    <row r="6" spans="1:31" s="180" customFormat="1" ht="19.5" x14ac:dyDescent="0.25">
      <c r="A6" s="179" t="s">
        <v>236</v>
      </c>
      <c r="E6" s="181"/>
      <c r="F6" s="181"/>
    </row>
    <row r="7" spans="1:31" s="175" customFormat="1" ht="19.5" x14ac:dyDescent="0.25">
      <c r="A7" s="177"/>
      <c r="E7" s="176"/>
      <c r="F7" s="176"/>
    </row>
    <row r="8" spans="1:31" s="175" customFormat="1" ht="19.5" x14ac:dyDescent="0.25">
      <c r="A8" s="177"/>
      <c r="E8" s="176"/>
      <c r="F8" s="176"/>
    </row>
    <row r="10" spans="1:31" ht="20.25" thickBot="1" x14ac:dyDescent="0.3">
      <c r="A10" s="4" t="s">
        <v>238</v>
      </c>
    </row>
    <row r="11" spans="1:31" x14ac:dyDescent="0.25">
      <c r="A11" s="171" t="s">
        <v>123</v>
      </c>
      <c r="B11" s="172" t="s">
        <v>124</v>
      </c>
      <c r="D11" s="3"/>
      <c r="F11"/>
    </row>
    <row r="12" spans="1:31" ht="17.25" thickBot="1" x14ac:dyDescent="0.3">
      <c r="A12" s="173">
        <v>7</v>
      </c>
      <c r="B12" s="174">
        <v>15</v>
      </c>
      <c r="D12" s="3"/>
      <c r="F12"/>
    </row>
    <row r="13" spans="1:31" s="175" customFormat="1" x14ac:dyDescent="0.25">
      <c r="A13" s="183" t="s">
        <v>233</v>
      </c>
      <c r="E13" s="176"/>
      <c r="F13" s="176"/>
    </row>
    <row r="16" spans="1:31" s="7" customFormat="1" ht="19.5" x14ac:dyDescent="0.25">
      <c r="A16" s="4" t="s">
        <v>239</v>
      </c>
      <c r="B16" s="5"/>
      <c r="C16" s="6"/>
      <c r="D16" s="6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7" customFormat="1" ht="20.25" thickBot="1" x14ac:dyDescent="0.3">
      <c r="A17" s="4"/>
      <c r="B17" s="5"/>
      <c r="C17" s="6"/>
      <c r="D17" s="6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s="7" customFormat="1" ht="20.25" thickBot="1" x14ac:dyDescent="0.3">
      <c r="A18" s="4"/>
      <c r="B18" s="5"/>
      <c r="C18" s="6"/>
      <c r="D18" s="6"/>
      <c r="E18" s="221" t="s">
        <v>125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3"/>
      <c r="W18" s="6"/>
      <c r="X18" s="6"/>
      <c r="Y18" s="6"/>
      <c r="Z18" s="6"/>
      <c r="AA18" s="6"/>
      <c r="AB18" s="6"/>
      <c r="AC18" s="6"/>
      <c r="AD18" s="6"/>
      <c r="AE18" s="6"/>
    </row>
    <row r="19" spans="1:31" ht="18" thickBot="1" x14ac:dyDescent="0.3">
      <c r="A19" s="8" t="s">
        <v>126</v>
      </c>
      <c r="B19" s="9" t="s">
        <v>123</v>
      </c>
      <c r="C19" s="9" t="s">
        <v>124</v>
      </c>
      <c r="D19" s="10" t="s">
        <v>127</v>
      </c>
      <c r="E19" s="11" t="s">
        <v>128</v>
      </c>
      <c r="F19" s="12" t="s">
        <v>129</v>
      </c>
      <c r="G19" s="12" t="s">
        <v>130</v>
      </c>
      <c r="H19" s="12" t="s">
        <v>131</v>
      </c>
      <c r="I19" s="12" t="s">
        <v>132</v>
      </c>
      <c r="J19" s="12" t="s">
        <v>133</v>
      </c>
      <c r="K19" s="12" t="s">
        <v>134</v>
      </c>
      <c r="L19" s="12" t="s">
        <v>135</v>
      </c>
      <c r="M19" s="12" t="s">
        <v>136</v>
      </c>
      <c r="N19" s="12" t="s">
        <v>137</v>
      </c>
      <c r="O19" s="12" t="s">
        <v>138</v>
      </c>
      <c r="P19" s="12" t="s">
        <v>139</v>
      </c>
      <c r="Q19" s="12" t="s">
        <v>140</v>
      </c>
      <c r="R19" s="12" t="s">
        <v>141</v>
      </c>
      <c r="S19" s="12" t="s">
        <v>142</v>
      </c>
      <c r="T19" s="12" t="s">
        <v>143</v>
      </c>
      <c r="U19" s="12" t="s">
        <v>144</v>
      </c>
      <c r="V19" s="13" t="s">
        <v>145</v>
      </c>
    </row>
    <row r="20" spans="1:31" ht="17.25" x14ac:dyDescent="0.25">
      <c r="A20" s="14">
        <v>2027</v>
      </c>
      <c r="B20" s="15">
        <v>7</v>
      </c>
      <c r="C20" s="15">
        <v>15</v>
      </c>
      <c r="D20" s="16">
        <v>24</v>
      </c>
      <c r="E20" s="17">
        <v>3.27E-2</v>
      </c>
      <c r="F20" s="18">
        <v>0.60470000000000002</v>
      </c>
      <c r="G20" s="18">
        <v>1.2526999999999999</v>
      </c>
      <c r="H20" s="18">
        <v>1.1832</v>
      </c>
      <c r="I20" s="19">
        <v>1.5068999999999999</v>
      </c>
      <c r="J20" s="19">
        <v>2.3935</v>
      </c>
      <c r="K20" s="19">
        <v>2.9893999999999998</v>
      </c>
      <c r="L20" s="19">
        <v>0.99029999999999996</v>
      </c>
      <c r="M20" s="19">
        <v>0.83950000000000002</v>
      </c>
      <c r="N20" s="19">
        <v>0.88470000000000004</v>
      </c>
      <c r="O20" s="19">
        <v>1.5569999999999999</v>
      </c>
      <c r="P20" s="19">
        <v>2.3658000000000001</v>
      </c>
      <c r="Q20" s="19">
        <v>4.2081</v>
      </c>
      <c r="R20" s="19">
        <v>3.7503000000000002</v>
      </c>
      <c r="S20" s="19">
        <v>6.0815000000000001</v>
      </c>
      <c r="T20" s="19">
        <v>0.30509999999999998</v>
      </c>
      <c r="U20" s="19">
        <v>3.7153</v>
      </c>
      <c r="V20" s="20">
        <v>1.4895</v>
      </c>
    </row>
    <row r="21" spans="1:31" ht="17.25" x14ac:dyDescent="0.25">
      <c r="A21" s="21">
        <v>2027</v>
      </c>
      <c r="B21" s="22">
        <v>7</v>
      </c>
      <c r="C21" s="22">
        <v>15</v>
      </c>
      <c r="D21" s="23">
        <v>25</v>
      </c>
      <c r="E21" s="24">
        <v>3.2099999999999997E-2</v>
      </c>
      <c r="F21" s="25">
        <v>0.5897</v>
      </c>
      <c r="G21" s="25">
        <v>1.2159</v>
      </c>
      <c r="H21" s="25">
        <v>1.1460999999999999</v>
      </c>
      <c r="I21" s="26">
        <v>1.4714</v>
      </c>
      <c r="J21" s="26">
        <v>2.3359999999999999</v>
      </c>
      <c r="K21" s="26">
        <v>2.8811</v>
      </c>
      <c r="L21" s="26">
        <v>0.96909999999999996</v>
      </c>
      <c r="M21" s="26">
        <v>0.80859999999999999</v>
      </c>
      <c r="N21" s="26">
        <v>0.86260000000000003</v>
      </c>
      <c r="O21" s="26">
        <v>1.5162</v>
      </c>
      <c r="P21" s="26">
        <v>2.3041</v>
      </c>
      <c r="Q21" s="26">
        <v>4.0595999999999997</v>
      </c>
      <c r="R21" s="26">
        <v>3.6341000000000001</v>
      </c>
      <c r="S21" s="26">
        <v>5.8779000000000003</v>
      </c>
      <c r="T21" s="26">
        <v>0.30170000000000002</v>
      </c>
      <c r="U21" s="26">
        <v>3.5893000000000002</v>
      </c>
      <c r="V21" s="27">
        <v>1.4073</v>
      </c>
    </row>
    <row r="22" spans="1:31" ht="17.25" x14ac:dyDescent="0.25">
      <c r="A22" s="21">
        <v>2027</v>
      </c>
      <c r="B22" s="22">
        <v>7</v>
      </c>
      <c r="C22" s="22">
        <v>15</v>
      </c>
      <c r="D22" s="23">
        <v>28</v>
      </c>
      <c r="E22" s="24">
        <v>3.0599999999999999E-2</v>
      </c>
      <c r="F22" s="25">
        <v>0.55049999999999999</v>
      </c>
      <c r="G22" s="25">
        <v>1.115</v>
      </c>
      <c r="H22" s="25">
        <v>1.0439000000000001</v>
      </c>
      <c r="I22" s="26">
        <v>1.3753</v>
      </c>
      <c r="J22" s="26">
        <v>2.1804999999999999</v>
      </c>
      <c r="K22" s="26">
        <v>2.6004</v>
      </c>
      <c r="L22" s="26">
        <v>0.9113</v>
      </c>
      <c r="M22" s="26">
        <v>0.72309999999999997</v>
      </c>
      <c r="N22" s="26">
        <v>0.80400000000000005</v>
      </c>
      <c r="O22" s="26">
        <v>1.4083000000000001</v>
      </c>
      <c r="P22" s="26">
        <v>2.1368</v>
      </c>
      <c r="Q22" s="26">
        <v>3.6745000000000001</v>
      </c>
      <c r="R22" s="26">
        <v>3.3304</v>
      </c>
      <c r="S22" s="26">
        <v>5.3491</v>
      </c>
      <c r="T22" s="26">
        <v>0.2923</v>
      </c>
      <c r="U22" s="26">
        <v>3.2616000000000001</v>
      </c>
      <c r="V22" s="27">
        <v>1.1990000000000001</v>
      </c>
    </row>
    <row r="23" spans="1:31" ht="18" thickBot="1" x14ac:dyDescent="0.3">
      <c r="A23" s="28">
        <v>2027</v>
      </c>
      <c r="B23" s="29">
        <v>7</v>
      </c>
      <c r="C23" s="29">
        <v>15</v>
      </c>
      <c r="D23" s="30">
        <v>29</v>
      </c>
      <c r="E23" s="31">
        <v>3.0099999999999998E-2</v>
      </c>
      <c r="F23" s="32">
        <v>0.53910000000000002</v>
      </c>
      <c r="G23" s="32">
        <v>1.0841000000000001</v>
      </c>
      <c r="H23" s="32">
        <v>1.0125999999999999</v>
      </c>
      <c r="I23" s="33">
        <v>1.3462000000000001</v>
      </c>
      <c r="J23" s="33">
        <v>2.1335999999999999</v>
      </c>
      <c r="K23" s="33">
        <v>2.5192000000000001</v>
      </c>
      <c r="L23" s="33">
        <v>0.89390000000000003</v>
      </c>
      <c r="M23" s="33">
        <v>0.69669999999999999</v>
      </c>
      <c r="N23" s="33">
        <v>0.78659999999999997</v>
      </c>
      <c r="O23" s="33">
        <v>1.3765000000000001</v>
      </c>
      <c r="P23" s="33">
        <v>2.0859999999999999</v>
      </c>
      <c r="Q23" s="33">
        <v>3.5629</v>
      </c>
      <c r="R23" s="33">
        <v>3.2418</v>
      </c>
      <c r="S23" s="33">
        <v>5.1955</v>
      </c>
      <c r="T23" s="33">
        <v>0.2893</v>
      </c>
      <c r="U23" s="33">
        <v>3.1663999999999999</v>
      </c>
      <c r="V23" s="34">
        <v>1.1399999999999999</v>
      </c>
    </row>
    <row r="24" spans="1:31" ht="17.25" thickBot="1" x14ac:dyDescent="0.3">
      <c r="A24" s="35"/>
      <c r="B24" s="35"/>
      <c r="C24" s="35"/>
      <c r="D24" s="35"/>
      <c r="E24" s="36"/>
      <c r="F24" s="36"/>
      <c r="G24" s="35"/>
      <c r="H24" s="35"/>
    </row>
    <row r="25" spans="1:31" ht="20.25" thickBot="1" x14ac:dyDescent="0.3">
      <c r="A25" s="37"/>
      <c r="B25" s="35"/>
      <c r="C25" s="35"/>
      <c r="D25" s="35"/>
      <c r="E25" s="224" t="s">
        <v>146</v>
      </c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6"/>
    </row>
    <row r="26" spans="1:31" ht="18" thickBot="1" x14ac:dyDescent="0.3">
      <c r="A26" s="38" t="s">
        <v>147</v>
      </c>
      <c r="B26" s="39" t="s">
        <v>123</v>
      </c>
      <c r="C26" s="39" t="s">
        <v>124</v>
      </c>
      <c r="D26" s="40" t="s">
        <v>217</v>
      </c>
      <c r="E26" s="41" t="s">
        <v>128</v>
      </c>
      <c r="F26" s="42" t="s">
        <v>129</v>
      </c>
      <c r="G26" s="42" t="s">
        <v>130</v>
      </c>
      <c r="H26" s="42" t="s">
        <v>131</v>
      </c>
      <c r="I26" s="42" t="s">
        <v>132</v>
      </c>
      <c r="J26" s="42" t="s">
        <v>133</v>
      </c>
      <c r="K26" s="42" t="s">
        <v>134</v>
      </c>
      <c r="L26" s="42" t="s">
        <v>135</v>
      </c>
      <c r="M26" s="42" t="s">
        <v>136</v>
      </c>
      <c r="N26" s="42" t="s">
        <v>137</v>
      </c>
      <c r="O26" s="42" t="s">
        <v>138</v>
      </c>
      <c r="P26" s="42" t="s">
        <v>139</v>
      </c>
      <c r="Q26" s="42" t="s">
        <v>140</v>
      </c>
      <c r="R26" s="42" t="s">
        <v>141</v>
      </c>
      <c r="S26" s="42" t="s">
        <v>142</v>
      </c>
      <c r="T26" s="42" t="s">
        <v>143</v>
      </c>
      <c r="U26" s="42" t="s">
        <v>144</v>
      </c>
      <c r="V26" s="43" t="s">
        <v>145</v>
      </c>
    </row>
    <row r="27" spans="1:31" ht="17.25" x14ac:dyDescent="0.25">
      <c r="A27" s="21">
        <v>2027</v>
      </c>
      <c r="B27" s="22">
        <v>7</v>
      </c>
      <c r="C27" s="22" t="s">
        <v>148</v>
      </c>
      <c r="D27" s="44">
        <v>5</v>
      </c>
      <c r="E27" s="45">
        <v>6.7799999999999999E-2</v>
      </c>
      <c r="F27" s="18">
        <v>1.0348999999999999</v>
      </c>
      <c r="G27" s="18">
        <v>7.4999999999999997E-3</v>
      </c>
      <c r="H27" s="18">
        <v>1.2999999999999999E-3</v>
      </c>
      <c r="I27" s="18">
        <v>4.7699999999999999E-2</v>
      </c>
      <c r="J27" s="18">
        <v>8.1199999999999994E-2</v>
      </c>
      <c r="K27" s="18">
        <v>0.19600000000000001</v>
      </c>
      <c r="L27" s="18">
        <v>0.62290000000000001</v>
      </c>
      <c r="M27" s="18">
        <v>2.9600000000000001E-2</v>
      </c>
      <c r="N27" s="18">
        <v>0.22600000000000001</v>
      </c>
      <c r="O27" s="18">
        <v>4.4699999999999997E-2</v>
      </c>
      <c r="P27" s="18">
        <v>9.0700000000000003E-2</v>
      </c>
      <c r="Q27" s="18">
        <v>0.25090000000000001</v>
      </c>
      <c r="R27" s="18">
        <v>0.38650000000000001</v>
      </c>
      <c r="S27" s="18">
        <v>0.78820000000000001</v>
      </c>
      <c r="T27" s="18">
        <v>8.5400000000000004E-2</v>
      </c>
      <c r="U27" s="18">
        <v>0.2137</v>
      </c>
      <c r="V27" s="46">
        <v>0.12470000000000001</v>
      </c>
    </row>
    <row r="28" spans="1:31" ht="17.25" x14ac:dyDescent="0.25">
      <c r="A28" s="21">
        <v>2027</v>
      </c>
      <c r="B28" s="22">
        <v>7</v>
      </c>
      <c r="C28" s="22" t="s">
        <v>148</v>
      </c>
      <c r="D28" s="44">
        <v>10</v>
      </c>
      <c r="E28" s="47">
        <v>6.93E-2</v>
      </c>
      <c r="F28" s="25">
        <v>1.052</v>
      </c>
      <c r="G28" s="25">
        <v>8.8000000000000005E-3</v>
      </c>
      <c r="H28" s="25">
        <v>1.4E-3</v>
      </c>
      <c r="I28" s="25">
        <v>8.5900000000000004E-2</v>
      </c>
      <c r="J28" s="25">
        <v>0.14610000000000001</v>
      </c>
      <c r="K28" s="25">
        <v>0.35289999999999999</v>
      </c>
      <c r="L28" s="25">
        <v>0.94869999999999999</v>
      </c>
      <c r="M28" s="25">
        <v>3.61E-2</v>
      </c>
      <c r="N28" s="25">
        <v>0.35089999999999999</v>
      </c>
      <c r="O28" s="25">
        <v>8.0399999999999999E-2</v>
      </c>
      <c r="P28" s="25">
        <v>0.16320000000000001</v>
      </c>
      <c r="Q28" s="25">
        <v>0.4516</v>
      </c>
      <c r="R28" s="25">
        <v>0.6956</v>
      </c>
      <c r="S28" s="25">
        <v>1.4188000000000001</v>
      </c>
      <c r="T28" s="25">
        <v>9.7600000000000006E-2</v>
      </c>
      <c r="U28" s="25">
        <v>0.38469999999999999</v>
      </c>
      <c r="V28" s="48">
        <v>0.22450000000000001</v>
      </c>
    </row>
    <row r="29" spans="1:31" ht="17.25" x14ac:dyDescent="0.25">
      <c r="A29" s="21">
        <v>2027</v>
      </c>
      <c r="B29" s="22">
        <v>7</v>
      </c>
      <c r="C29" s="22" t="s">
        <v>148</v>
      </c>
      <c r="D29" s="44">
        <v>20</v>
      </c>
      <c r="E29" s="47">
        <v>7.1999999999999995E-2</v>
      </c>
      <c r="F29" s="25">
        <v>1.0853999999999999</v>
      </c>
      <c r="G29" s="25">
        <v>1.1299999999999999E-2</v>
      </c>
      <c r="H29" s="25">
        <v>1.5E-3</v>
      </c>
      <c r="I29" s="25">
        <v>0.1145</v>
      </c>
      <c r="J29" s="25">
        <v>0.1948</v>
      </c>
      <c r="K29" s="25">
        <v>0.47049999999999997</v>
      </c>
      <c r="L29" s="25">
        <v>1.4931000000000001</v>
      </c>
      <c r="M29" s="25">
        <v>4.7500000000000001E-2</v>
      </c>
      <c r="N29" s="25">
        <v>0.54049999999999998</v>
      </c>
      <c r="O29" s="25">
        <v>0.1072</v>
      </c>
      <c r="P29" s="25">
        <v>0.21759999999999999</v>
      </c>
      <c r="Q29" s="25">
        <v>0.60219999999999996</v>
      </c>
      <c r="R29" s="25">
        <v>0.92749999999999999</v>
      </c>
      <c r="S29" s="25">
        <v>1.8916999999999999</v>
      </c>
      <c r="T29" s="25">
        <v>0.1193</v>
      </c>
      <c r="U29" s="25">
        <v>0.51290000000000002</v>
      </c>
      <c r="V29" s="48">
        <v>0.29930000000000001</v>
      </c>
    </row>
    <row r="30" spans="1:31" ht="17.25" x14ac:dyDescent="0.25">
      <c r="A30" s="21">
        <v>2027</v>
      </c>
      <c r="B30" s="22">
        <v>7</v>
      </c>
      <c r="C30" s="22" t="s">
        <v>148</v>
      </c>
      <c r="D30" s="44">
        <v>30</v>
      </c>
      <c r="E30" s="47">
        <v>7.4499999999999997E-2</v>
      </c>
      <c r="F30" s="25">
        <v>1.1177999999999999</v>
      </c>
      <c r="G30" s="25">
        <v>1.3299999999999999E-2</v>
      </c>
      <c r="H30" s="25">
        <v>1.6999999999999999E-3</v>
      </c>
      <c r="I30" s="25">
        <v>0.16220000000000001</v>
      </c>
      <c r="J30" s="25">
        <v>0.27600000000000002</v>
      </c>
      <c r="K30" s="25">
        <v>0.66649999999999998</v>
      </c>
      <c r="L30" s="25">
        <v>1.9542999999999999</v>
      </c>
      <c r="M30" s="25">
        <v>5.6800000000000003E-2</v>
      </c>
      <c r="N30" s="25">
        <v>0.71379999999999999</v>
      </c>
      <c r="O30" s="25">
        <v>0.15190000000000001</v>
      </c>
      <c r="P30" s="25">
        <v>0.30819999999999997</v>
      </c>
      <c r="Q30" s="25">
        <v>0.85309999999999997</v>
      </c>
      <c r="R30" s="25">
        <v>1.3140000000000001</v>
      </c>
      <c r="S30" s="25">
        <v>2.6798999999999999</v>
      </c>
      <c r="T30" s="25">
        <v>0.1376</v>
      </c>
      <c r="U30" s="25">
        <v>0.72660000000000002</v>
      </c>
      <c r="V30" s="48">
        <v>0.42399999999999999</v>
      </c>
    </row>
    <row r="31" spans="1:31" ht="17.25" x14ac:dyDescent="0.25">
      <c r="A31" s="21">
        <v>2027</v>
      </c>
      <c r="B31" s="22">
        <v>7</v>
      </c>
      <c r="C31" s="22" t="s">
        <v>148</v>
      </c>
      <c r="D31" s="44">
        <v>40</v>
      </c>
      <c r="E31" s="47">
        <v>7.6899999999999996E-2</v>
      </c>
      <c r="F31" s="25">
        <v>1.1491</v>
      </c>
      <c r="G31" s="25">
        <v>1.49E-2</v>
      </c>
      <c r="H31" s="25">
        <v>1.8E-3</v>
      </c>
      <c r="I31" s="25">
        <v>0.20039999999999999</v>
      </c>
      <c r="J31" s="25">
        <v>0.34100000000000003</v>
      </c>
      <c r="K31" s="25">
        <v>0.82340000000000002</v>
      </c>
      <c r="L31" s="25">
        <v>2.3117000000000001</v>
      </c>
      <c r="M31" s="25">
        <v>6.4199999999999993E-2</v>
      </c>
      <c r="N31" s="25">
        <v>0.8488</v>
      </c>
      <c r="O31" s="25">
        <v>0.18770000000000001</v>
      </c>
      <c r="P31" s="25">
        <v>0.38080000000000003</v>
      </c>
      <c r="Q31" s="25">
        <v>1.0538000000000001</v>
      </c>
      <c r="R31" s="25">
        <v>1.6232</v>
      </c>
      <c r="S31" s="25">
        <v>3.3105000000000002</v>
      </c>
      <c r="T31" s="25">
        <v>0.1525</v>
      </c>
      <c r="U31" s="25">
        <v>0.89759999999999995</v>
      </c>
      <c r="V31" s="48">
        <v>0.52380000000000004</v>
      </c>
    </row>
    <row r="32" spans="1:31" ht="17.25" x14ac:dyDescent="0.25">
      <c r="A32" s="21">
        <v>2027</v>
      </c>
      <c r="B32" s="22">
        <v>7</v>
      </c>
      <c r="C32" s="22" t="s">
        <v>148</v>
      </c>
      <c r="D32" s="44">
        <v>50</v>
      </c>
      <c r="E32" s="47">
        <v>7.9000000000000001E-2</v>
      </c>
      <c r="F32" s="25">
        <v>1.1793</v>
      </c>
      <c r="G32" s="25">
        <v>1.61E-2</v>
      </c>
      <c r="H32" s="25">
        <v>1.9E-3</v>
      </c>
      <c r="I32" s="25">
        <v>0.26719999999999999</v>
      </c>
      <c r="J32" s="25">
        <v>0.4546</v>
      </c>
      <c r="K32" s="25">
        <v>1.0978000000000001</v>
      </c>
      <c r="L32" s="25">
        <v>2.5928</v>
      </c>
      <c r="M32" s="25">
        <v>6.9500000000000006E-2</v>
      </c>
      <c r="N32" s="25">
        <v>0.97499999999999998</v>
      </c>
      <c r="O32" s="25">
        <v>0.25019999999999998</v>
      </c>
      <c r="P32" s="25">
        <v>0.50770000000000004</v>
      </c>
      <c r="Q32" s="25">
        <v>1.4051</v>
      </c>
      <c r="R32" s="25">
        <v>2.1642000000000001</v>
      </c>
      <c r="S32" s="25">
        <v>4.4139999999999997</v>
      </c>
      <c r="T32" s="25">
        <v>0.16400000000000001</v>
      </c>
      <c r="U32" s="25">
        <v>1.1968000000000001</v>
      </c>
      <c r="V32" s="48">
        <v>0.69840000000000002</v>
      </c>
    </row>
    <row r="33" spans="1:22" ht="17.25" x14ac:dyDescent="0.25">
      <c r="A33" s="21">
        <v>2027</v>
      </c>
      <c r="B33" s="22">
        <v>7</v>
      </c>
      <c r="C33" s="22" t="s">
        <v>148</v>
      </c>
      <c r="D33" s="44">
        <v>60</v>
      </c>
      <c r="E33" s="47">
        <v>8.1100000000000005E-2</v>
      </c>
      <c r="F33" s="25">
        <v>1.2083999999999999</v>
      </c>
      <c r="G33" s="25">
        <v>1.6899999999999998E-2</v>
      </c>
      <c r="H33" s="25">
        <v>2E-3</v>
      </c>
      <c r="I33" s="25">
        <v>0.39119999999999999</v>
      </c>
      <c r="J33" s="25">
        <v>0.66569999999999996</v>
      </c>
      <c r="K33" s="25">
        <v>1.6074999999999999</v>
      </c>
      <c r="L33" s="25">
        <v>2.8184</v>
      </c>
      <c r="M33" s="25">
        <v>7.2800000000000004E-2</v>
      </c>
      <c r="N33" s="25">
        <v>1.1147</v>
      </c>
      <c r="O33" s="25">
        <v>0.3664</v>
      </c>
      <c r="P33" s="25">
        <v>0.74339999999999995</v>
      </c>
      <c r="Q33" s="25">
        <v>2.0573999999999999</v>
      </c>
      <c r="R33" s="25">
        <v>3.169</v>
      </c>
      <c r="S33" s="25">
        <v>6.4633000000000003</v>
      </c>
      <c r="T33" s="25">
        <v>0.1721</v>
      </c>
      <c r="U33" s="25">
        <v>1.7524999999999999</v>
      </c>
      <c r="V33" s="48">
        <v>1.0226999999999999</v>
      </c>
    </row>
    <row r="34" spans="1:22" ht="17.25" x14ac:dyDescent="0.25">
      <c r="A34" s="21">
        <v>2027</v>
      </c>
      <c r="B34" s="22">
        <v>7</v>
      </c>
      <c r="C34" s="22" t="s">
        <v>148</v>
      </c>
      <c r="D34" s="44">
        <v>120</v>
      </c>
      <c r="E34" s="47">
        <v>0.09</v>
      </c>
      <c r="F34" s="25">
        <v>1.345</v>
      </c>
      <c r="G34" s="25">
        <v>1.77E-2</v>
      </c>
      <c r="H34" s="25">
        <v>2.2000000000000001E-3</v>
      </c>
      <c r="I34" s="25">
        <v>0.48659999999999998</v>
      </c>
      <c r="J34" s="25">
        <v>0.82809999999999995</v>
      </c>
      <c r="K34" s="25">
        <v>1.9996</v>
      </c>
      <c r="L34" s="25">
        <v>2.9558</v>
      </c>
      <c r="M34" s="25">
        <v>7.5300000000000006E-2</v>
      </c>
      <c r="N34" s="25">
        <v>1.2105999999999999</v>
      </c>
      <c r="O34" s="25">
        <v>0.45579999999999998</v>
      </c>
      <c r="P34" s="25">
        <v>0.92469999999999997</v>
      </c>
      <c r="Q34" s="25">
        <v>2.5592000000000001</v>
      </c>
      <c r="R34" s="25">
        <v>3.9420000000000002</v>
      </c>
      <c r="S34" s="25">
        <v>8.0396999999999998</v>
      </c>
      <c r="T34" s="25">
        <v>0.17630000000000001</v>
      </c>
      <c r="U34" s="25">
        <v>2.1798999999999999</v>
      </c>
      <c r="V34" s="48">
        <v>1.2721</v>
      </c>
    </row>
    <row r="35" spans="1:22" ht="17.25" x14ac:dyDescent="0.25">
      <c r="A35" s="21">
        <v>2027</v>
      </c>
      <c r="B35" s="22">
        <v>7</v>
      </c>
      <c r="C35" s="22" t="s">
        <v>148</v>
      </c>
      <c r="D35" s="44">
        <v>180</v>
      </c>
      <c r="E35" s="47">
        <v>9.9099999999999994E-2</v>
      </c>
      <c r="F35" s="25">
        <v>1.4819</v>
      </c>
      <c r="G35" s="25">
        <v>1.8100000000000002E-2</v>
      </c>
      <c r="H35" s="25">
        <v>2.3999999999999998E-3</v>
      </c>
      <c r="I35" s="25">
        <v>0.71560000000000001</v>
      </c>
      <c r="J35" s="25">
        <v>1.2178</v>
      </c>
      <c r="K35" s="25">
        <v>2.9405000000000001</v>
      </c>
      <c r="L35" s="25">
        <v>3.1118999999999999</v>
      </c>
      <c r="M35" s="25">
        <v>8.2900000000000001E-2</v>
      </c>
      <c r="N35" s="25">
        <v>1.3852</v>
      </c>
      <c r="O35" s="25">
        <v>0.67020000000000002</v>
      </c>
      <c r="P35" s="25">
        <v>1.3597999999999999</v>
      </c>
      <c r="Q35" s="25">
        <v>3.7635000000000001</v>
      </c>
      <c r="R35" s="25">
        <v>5.7969999999999997</v>
      </c>
      <c r="S35" s="25">
        <v>11.8231</v>
      </c>
      <c r="T35" s="25">
        <v>0.17419999999999999</v>
      </c>
      <c r="U35" s="25">
        <v>3.2058</v>
      </c>
      <c r="V35" s="48">
        <v>1.8707</v>
      </c>
    </row>
    <row r="36" spans="1:22" ht="17.25" x14ac:dyDescent="0.25">
      <c r="A36" s="21">
        <v>2027</v>
      </c>
      <c r="B36" s="22">
        <v>7</v>
      </c>
      <c r="C36" s="22" t="s">
        <v>148</v>
      </c>
      <c r="D36" s="44">
        <v>240</v>
      </c>
      <c r="E36" s="47">
        <v>9.8299999999999998E-2</v>
      </c>
      <c r="F36" s="25">
        <v>1.4698</v>
      </c>
      <c r="G36" s="25">
        <v>1.78E-2</v>
      </c>
      <c r="H36" s="25">
        <v>2.3E-3</v>
      </c>
      <c r="I36" s="25">
        <v>0.93510000000000004</v>
      </c>
      <c r="J36" s="25">
        <v>1.5912999999999999</v>
      </c>
      <c r="K36" s="25">
        <v>3.8422999999999998</v>
      </c>
      <c r="L36" s="25">
        <v>3.2562000000000002</v>
      </c>
      <c r="M36" s="25">
        <v>8.2299999999999998E-2</v>
      </c>
      <c r="N36" s="25">
        <v>1.5507</v>
      </c>
      <c r="O36" s="25">
        <v>0.87580000000000002</v>
      </c>
      <c r="P36" s="25">
        <v>1.7768999999999999</v>
      </c>
      <c r="Q36" s="25">
        <v>4.9177</v>
      </c>
      <c r="R36" s="25">
        <v>7.5747999999999998</v>
      </c>
      <c r="S36" s="25">
        <v>15.4489</v>
      </c>
      <c r="T36" s="25">
        <v>0.1699</v>
      </c>
      <c r="U36" s="25">
        <v>4.1889000000000003</v>
      </c>
      <c r="V36" s="48">
        <v>2.4443999999999999</v>
      </c>
    </row>
    <row r="37" spans="1:22" ht="17.25" x14ac:dyDescent="0.25">
      <c r="A37" s="21">
        <v>2027</v>
      </c>
      <c r="B37" s="22">
        <v>7</v>
      </c>
      <c r="C37" s="22" t="s">
        <v>148</v>
      </c>
      <c r="D37" s="44">
        <v>300</v>
      </c>
      <c r="E37" s="47">
        <v>9.69E-2</v>
      </c>
      <c r="F37" s="25">
        <v>1.4492</v>
      </c>
      <c r="G37" s="25">
        <v>1.7399999999999999E-2</v>
      </c>
      <c r="H37" s="25">
        <v>2.3E-3</v>
      </c>
      <c r="I37" s="25">
        <v>1.0496000000000001</v>
      </c>
      <c r="J37" s="25">
        <v>1.7861</v>
      </c>
      <c r="K37" s="25">
        <v>4.3128000000000002</v>
      </c>
      <c r="L37" s="25">
        <v>3.3193999999999999</v>
      </c>
      <c r="M37" s="25">
        <v>8.1600000000000006E-2</v>
      </c>
      <c r="N37" s="25">
        <v>1.6332</v>
      </c>
      <c r="O37" s="25">
        <v>0.98299999999999998</v>
      </c>
      <c r="P37" s="25">
        <v>1.9944</v>
      </c>
      <c r="Q37" s="25">
        <v>5.5198</v>
      </c>
      <c r="R37" s="25">
        <v>8.5023</v>
      </c>
      <c r="S37" s="25">
        <v>17.340599999999998</v>
      </c>
      <c r="T37" s="25">
        <v>0.16450000000000001</v>
      </c>
      <c r="U37" s="25">
        <v>4.7018000000000004</v>
      </c>
      <c r="V37" s="48">
        <v>2.7437</v>
      </c>
    </row>
    <row r="38" spans="1:22" ht="17.25" x14ac:dyDescent="0.25">
      <c r="A38" s="21">
        <v>2027</v>
      </c>
      <c r="B38" s="22">
        <v>7</v>
      </c>
      <c r="C38" s="22" t="s">
        <v>148</v>
      </c>
      <c r="D38" s="44">
        <v>360</v>
      </c>
      <c r="E38" s="47">
        <v>9.5000000000000001E-2</v>
      </c>
      <c r="F38" s="25">
        <v>1.4201999999999999</v>
      </c>
      <c r="G38" s="25">
        <v>1.6899999999999998E-2</v>
      </c>
      <c r="H38" s="25">
        <v>2.3E-3</v>
      </c>
      <c r="I38" s="25">
        <v>1.2404999999999999</v>
      </c>
      <c r="J38" s="25">
        <v>2.1107999999999998</v>
      </c>
      <c r="K38" s="25">
        <v>5.0968999999999998</v>
      </c>
      <c r="L38" s="25">
        <v>3.4327999999999999</v>
      </c>
      <c r="M38" s="25">
        <v>8.0500000000000002E-2</v>
      </c>
      <c r="N38" s="25">
        <v>1.7733000000000001</v>
      </c>
      <c r="O38" s="25">
        <v>1.1617</v>
      </c>
      <c r="P38" s="25">
        <v>2.3570000000000002</v>
      </c>
      <c r="Q38" s="25">
        <v>6.5235000000000003</v>
      </c>
      <c r="R38" s="25">
        <v>10.0482</v>
      </c>
      <c r="S38" s="25">
        <v>20.493500000000001</v>
      </c>
      <c r="T38" s="25">
        <v>0.158</v>
      </c>
      <c r="U38" s="25">
        <v>5.5567000000000002</v>
      </c>
      <c r="V38" s="48">
        <v>3.2425999999999999</v>
      </c>
    </row>
    <row r="39" spans="1:22" ht="17.25" x14ac:dyDescent="0.25">
      <c r="A39" s="21">
        <v>2027</v>
      </c>
      <c r="B39" s="22">
        <v>7</v>
      </c>
      <c r="C39" s="22" t="s">
        <v>148</v>
      </c>
      <c r="D39" s="44">
        <v>420</v>
      </c>
      <c r="E39" s="47">
        <v>9.2499999999999999E-2</v>
      </c>
      <c r="F39" s="25">
        <v>1.3829</v>
      </c>
      <c r="G39" s="25">
        <v>1.6299999999999999E-2</v>
      </c>
      <c r="H39" s="25">
        <v>2.2000000000000001E-3</v>
      </c>
      <c r="I39" s="25">
        <v>1.3645</v>
      </c>
      <c r="J39" s="25">
        <v>2.3218999999999999</v>
      </c>
      <c r="K39" s="25">
        <v>5.6066000000000003</v>
      </c>
      <c r="L39" s="25">
        <v>3.4927999999999999</v>
      </c>
      <c r="M39" s="25">
        <v>7.9200000000000007E-2</v>
      </c>
      <c r="N39" s="25">
        <v>1.8599000000000001</v>
      </c>
      <c r="O39" s="25">
        <v>1.2779</v>
      </c>
      <c r="P39" s="25">
        <v>2.5928</v>
      </c>
      <c r="Q39" s="25">
        <v>7.1757999999999997</v>
      </c>
      <c r="R39" s="25">
        <v>11.053000000000001</v>
      </c>
      <c r="S39" s="25">
        <v>22.5428</v>
      </c>
      <c r="T39" s="25">
        <v>0.15040000000000001</v>
      </c>
      <c r="U39" s="25">
        <v>6.1124000000000001</v>
      </c>
      <c r="V39" s="48">
        <v>3.5668000000000002</v>
      </c>
    </row>
    <row r="40" spans="1:22" ht="17.25" x14ac:dyDescent="0.25">
      <c r="A40" s="21">
        <v>2027</v>
      </c>
      <c r="B40" s="22">
        <v>7</v>
      </c>
      <c r="C40" s="22" t="s">
        <v>148</v>
      </c>
      <c r="D40" s="44">
        <v>480</v>
      </c>
      <c r="E40" s="47">
        <v>8.9499999999999996E-2</v>
      </c>
      <c r="F40" s="25">
        <v>1.3371</v>
      </c>
      <c r="G40" s="25">
        <v>1.5599999999999999E-2</v>
      </c>
      <c r="H40" s="25">
        <v>2.2000000000000001E-3</v>
      </c>
      <c r="I40" s="25">
        <v>1.4313</v>
      </c>
      <c r="J40" s="25">
        <v>2.4356</v>
      </c>
      <c r="K40" s="25">
        <v>5.8811</v>
      </c>
      <c r="L40" s="25">
        <v>3.5063</v>
      </c>
      <c r="M40" s="25">
        <v>7.7700000000000005E-2</v>
      </c>
      <c r="N40" s="25">
        <v>1.9006000000000001</v>
      </c>
      <c r="O40" s="25">
        <v>1.3405</v>
      </c>
      <c r="P40" s="25">
        <v>2.7197</v>
      </c>
      <c r="Q40" s="25">
        <v>7.5270999999999999</v>
      </c>
      <c r="R40" s="25">
        <v>11.593999999999999</v>
      </c>
      <c r="S40" s="25">
        <v>23.6463</v>
      </c>
      <c r="T40" s="25">
        <v>0.14180000000000001</v>
      </c>
      <c r="U40" s="25">
        <v>6.4116</v>
      </c>
      <c r="V40" s="48">
        <v>3.7414000000000001</v>
      </c>
    </row>
    <row r="41" spans="1:22" ht="17.25" x14ac:dyDescent="0.25">
      <c r="A41" s="21">
        <v>2027</v>
      </c>
      <c r="B41" s="22">
        <v>7</v>
      </c>
      <c r="C41" s="22" t="s">
        <v>148</v>
      </c>
      <c r="D41" s="44">
        <v>540</v>
      </c>
      <c r="E41" s="47">
        <v>8.5999999999999993E-2</v>
      </c>
      <c r="F41" s="25">
        <v>1.2829999999999999</v>
      </c>
      <c r="G41" s="25">
        <v>1.4800000000000001E-2</v>
      </c>
      <c r="H41" s="25">
        <v>2.0999999999999999E-3</v>
      </c>
      <c r="I41" s="25">
        <v>1.4695</v>
      </c>
      <c r="J41" s="25">
        <v>2.5005000000000002</v>
      </c>
      <c r="K41" s="25">
        <v>6.0378999999999996</v>
      </c>
      <c r="L41" s="25">
        <v>3.4941</v>
      </c>
      <c r="M41" s="25">
        <v>7.5899999999999995E-2</v>
      </c>
      <c r="N41" s="25">
        <v>1.9174</v>
      </c>
      <c r="O41" s="25">
        <v>1.3762000000000001</v>
      </c>
      <c r="P41" s="25">
        <v>2.7921999999999998</v>
      </c>
      <c r="Q41" s="25">
        <v>7.7278000000000002</v>
      </c>
      <c r="R41" s="25">
        <v>11.9032</v>
      </c>
      <c r="S41" s="25">
        <v>24.276900000000001</v>
      </c>
      <c r="T41" s="25">
        <v>0.13200000000000001</v>
      </c>
      <c r="U41" s="25">
        <v>6.5826000000000002</v>
      </c>
      <c r="V41" s="48">
        <v>3.8412000000000002</v>
      </c>
    </row>
    <row r="42" spans="1:22" ht="17.25" x14ac:dyDescent="0.25">
      <c r="A42" s="21">
        <v>2027</v>
      </c>
      <c r="B42" s="22">
        <v>7</v>
      </c>
      <c r="C42" s="22" t="s">
        <v>148</v>
      </c>
      <c r="D42" s="44">
        <v>600</v>
      </c>
      <c r="E42" s="47">
        <v>8.1799999999999998E-2</v>
      </c>
      <c r="F42" s="25">
        <v>1.2204999999999999</v>
      </c>
      <c r="G42" s="25">
        <v>1.4E-2</v>
      </c>
      <c r="H42" s="25">
        <v>2E-3</v>
      </c>
      <c r="I42" s="25">
        <v>1.5076000000000001</v>
      </c>
      <c r="J42" s="25">
        <v>2.5655000000000001</v>
      </c>
      <c r="K42" s="25">
        <v>6.1947000000000001</v>
      </c>
      <c r="L42" s="25">
        <v>3.4767999999999999</v>
      </c>
      <c r="M42" s="25">
        <v>7.3800000000000004E-2</v>
      </c>
      <c r="N42" s="25">
        <v>1.9326000000000001</v>
      </c>
      <c r="O42" s="25">
        <v>1.4119999999999999</v>
      </c>
      <c r="P42" s="25">
        <v>2.8647</v>
      </c>
      <c r="Q42" s="25">
        <v>7.9284999999999997</v>
      </c>
      <c r="R42" s="25">
        <v>12.212400000000001</v>
      </c>
      <c r="S42" s="25">
        <v>24.907399999999999</v>
      </c>
      <c r="T42" s="25">
        <v>0.1212</v>
      </c>
      <c r="U42" s="25">
        <v>6.7534999999999998</v>
      </c>
      <c r="V42" s="48">
        <v>3.9409999999999998</v>
      </c>
    </row>
    <row r="43" spans="1:22" ht="17.25" x14ac:dyDescent="0.25">
      <c r="A43" s="21">
        <v>2027</v>
      </c>
      <c r="B43" s="22">
        <v>7</v>
      </c>
      <c r="C43" s="22" t="s">
        <v>148</v>
      </c>
      <c r="D43" s="44">
        <v>660</v>
      </c>
      <c r="E43" s="47">
        <v>7.7200000000000005E-2</v>
      </c>
      <c r="F43" s="25">
        <v>1.1495</v>
      </c>
      <c r="G43" s="25">
        <v>1.2999999999999999E-2</v>
      </c>
      <c r="H43" s="25">
        <v>1.9E-3</v>
      </c>
      <c r="I43" s="25">
        <v>1.5266999999999999</v>
      </c>
      <c r="J43" s="25">
        <v>2.5979999999999999</v>
      </c>
      <c r="K43" s="25">
        <v>6.2732000000000001</v>
      </c>
      <c r="L43" s="25">
        <v>3.4405999999999999</v>
      </c>
      <c r="M43" s="25">
        <v>7.1499999999999994E-2</v>
      </c>
      <c r="N43" s="25">
        <v>1.9313</v>
      </c>
      <c r="O43" s="25">
        <v>1.4298</v>
      </c>
      <c r="P43" s="25">
        <v>2.9009999999999998</v>
      </c>
      <c r="Q43" s="25">
        <v>8.0289000000000001</v>
      </c>
      <c r="R43" s="25">
        <v>12.367000000000001</v>
      </c>
      <c r="S43" s="25">
        <v>25.2227</v>
      </c>
      <c r="T43" s="25">
        <v>0.10929999999999999</v>
      </c>
      <c r="U43" s="25">
        <v>6.8390000000000004</v>
      </c>
      <c r="V43" s="48">
        <v>3.9908999999999999</v>
      </c>
    </row>
    <row r="44" spans="1:22" ht="18" thickBot="1" x14ac:dyDescent="0.3">
      <c r="A44" s="28">
        <v>2027</v>
      </c>
      <c r="B44" s="29">
        <v>7</v>
      </c>
      <c r="C44" s="29" t="s">
        <v>148</v>
      </c>
      <c r="D44" s="49">
        <v>720</v>
      </c>
      <c r="E44" s="50">
        <v>7.1900000000000006E-2</v>
      </c>
      <c r="F44" s="32">
        <v>1.0702</v>
      </c>
      <c r="G44" s="32">
        <v>1.2E-2</v>
      </c>
      <c r="H44" s="32">
        <v>1.8E-3</v>
      </c>
      <c r="I44" s="32">
        <v>1.5266999999999999</v>
      </c>
      <c r="J44" s="32">
        <v>2.5979999999999999</v>
      </c>
      <c r="K44" s="32">
        <v>6.2732000000000001</v>
      </c>
      <c r="L44" s="32">
        <v>3.3856000000000002</v>
      </c>
      <c r="M44" s="32">
        <v>6.8900000000000003E-2</v>
      </c>
      <c r="N44" s="32">
        <v>1.9137</v>
      </c>
      <c r="O44" s="32">
        <v>1.4298</v>
      </c>
      <c r="P44" s="32">
        <v>2.9009999999999998</v>
      </c>
      <c r="Q44" s="32">
        <v>8.0289000000000001</v>
      </c>
      <c r="R44" s="32">
        <v>12.367000000000001</v>
      </c>
      <c r="S44" s="32">
        <v>25.2227</v>
      </c>
      <c r="T44" s="32">
        <v>9.6299999999999997E-2</v>
      </c>
      <c r="U44" s="32">
        <v>6.8390000000000004</v>
      </c>
      <c r="V44" s="51">
        <v>3.9908999999999999</v>
      </c>
    </row>
    <row r="45" spans="1:22" ht="18" thickBot="1" x14ac:dyDescent="0.3">
      <c r="A45" s="52"/>
      <c r="B45" s="52"/>
      <c r="C45" s="52"/>
      <c r="D45" s="53" t="s">
        <v>149</v>
      </c>
      <c r="E45" s="54">
        <f>MAX(E27:E44)</f>
        <v>9.9099999999999994E-2</v>
      </c>
      <c r="F45" s="55">
        <f t="shared" ref="F45:V45" si="0">MAX(F27:F44)</f>
        <v>1.4819</v>
      </c>
      <c r="G45" s="55">
        <f t="shared" si="0"/>
        <v>1.8100000000000002E-2</v>
      </c>
      <c r="H45" s="55">
        <f t="shared" si="0"/>
        <v>2.3999999999999998E-3</v>
      </c>
      <c r="I45" s="55">
        <f t="shared" si="0"/>
        <v>1.5266999999999999</v>
      </c>
      <c r="J45" s="55">
        <f t="shared" si="0"/>
        <v>2.5979999999999999</v>
      </c>
      <c r="K45" s="55">
        <f t="shared" si="0"/>
        <v>6.2732000000000001</v>
      </c>
      <c r="L45" s="55">
        <f t="shared" si="0"/>
        <v>3.5063</v>
      </c>
      <c r="M45" s="55">
        <f t="shared" si="0"/>
        <v>8.2900000000000001E-2</v>
      </c>
      <c r="N45" s="55">
        <f t="shared" si="0"/>
        <v>1.9326000000000001</v>
      </c>
      <c r="O45" s="55">
        <f t="shared" si="0"/>
        <v>1.4298</v>
      </c>
      <c r="P45" s="55">
        <f t="shared" si="0"/>
        <v>2.9009999999999998</v>
      </c>
      <c r="Q45" s="55">
        <f t="shared" si="0"/>
        <v>8.0289000000000001</v>
      </c>
      <c r="R45" s="55">
        <f t="shared" si="0"/>
        <v>12.367000000000001</v>
      </c>
      <c r="S45" s="55">
        <f t="shared" si="0"/>
        <v>25.2227</v>
      </c>
      <c r="T45" s="55">
        <f t="shared" si="0"/>
        <v>0.17630000000000001</v>
      </c>
      <c r="U45" s="55">
        <f t="shared" si="0"/>
        <v>6.8390000000000004</v>
      </c>
      <c r="V45" s="56">
        <f t="shared" si="0"/>
        <v>3.9908999999999999</v>
      </c>
    </row>
    <row r="46" spans="1:22" x14ac:dyDescent="0.25">
      <c r="C46" s="35"/>
      <c r="D46" s="35"/>
      <c r="E46" s="36"/>
      <c r="F46" s="36"/>
      <c r="G46" s="35"/>
      <c r="H46" s="35"/>
    </row>
    <row r="47" spans="1:22" x14ac:dyDescent="0.25">
      <c r="C47" s="35"/>
      <c r="D47" s="35"/>
      <c r="E47" s="36"/>
      <c r="F47" s="36"/>
      <c r="G47" s="35"/>
      <c r="H47" s="35"/>
    </row>
    <row r="48" spans="1:22" x14ac:dyDescent="0.25">
      <c r="C48" s="35"/>
      <c r="D48" s="35"/>
      <c r="E48" s="36"/>
      <c r="F48" s="36"/>
      <c r="G48" s="35"/>
      <c r="H48" s="35"/>
    </row>
    <row r="49" spans="1:31" x14ac:dyDescent="0.25">
      <c r="C49" s="35"/>
      <c r="D49" s="35"/>
      <c r="E49" s="36"/>
      <c r="F49" s="36"/>
      <c r="G49" s="35"/>
      <c r="H49" s="35"/>
    </row>
    <row r="50" spans="1:31" s="7" customFormat="1" ht="20.25" thickBot="1" x14ac:dyDescent="0.3">
      <c r="A50" s="4" t="s">
        <v>232</v>
      </c>
      <c r="B50" s="57"/>
      <c r="C50" s="58"/>
      <c r="D50" s="58"/>
      <c r="E50" s="57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6"/>
      <c r="AD50" s="6"/>
      <c r="AE50" s="6"/>
    </row>
    <row r="51" spans="1:31" s="61" customFormat="1" ht="17.25" customHeight="1" thickBot="1" x14ac:dyDescent="0.3">
      <c r="A51" s="6"/>
      <c r="B51" s="59"/>
      <c r="C51" s="60"/>
      <c r="D51" s="60"/>
      <c r="E51" s="60"/>
      <c r="F51" s="227" t="s">
        <v>150</v>
      </c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9"/>
      <c r="Y51" s="60"/>
      <c r="Z51" s="60"/>
      <c r="AA51" s="60"/>
      <c r="AB51" s="60"/>
    </row>
    <row r="52" spans="1:31" ht="120" x14ac:dyDescent="0.25">
      <c r="A52" s="62" t="s">
        <v>151</v>
      </c>
      <c r="B52" s="63" t="s">
        <v>152</v>
      </c>
      <c r="C52" s="63" t="s">
        <v>230</v>
      </c>
      <c r="D52" s="64" t="s">
        <v>153</v>
      </c>
      <c r="E52" s="65" t="s">
        <v>154</v>
      </c>
      <c r="F52" s="66" t="s">
        <v>155</v>
      </c>
      <c r="G52" s="67" t="s">
        <v>156</v>
      </c>
      <c r="H52" s="67" t="s">
        <v>157</v>
      </c>
      <c r="I52" s="67" t="s">
        <v>158</v>
      </c>
      <c r="J52" s="67" t="s">
        <v>159</v>
      </c>
      <c r="K52" s="67" t="s">
        <v>160</v>
      </c>
      <c r="L52" s="67" t="s">
        <v>161</v>
      </c>
      <c r="M52" s="67" t="s">
        <v>162</v>
      </c>
      <c r="N52" s="67" t="s">
        <v>163</v>
      </c>
      <c r="O52" s="67" t="s">
        <v>164</v>
      </c>
      <c r="P52" s="67" t="s">
        <v>165</v>
      </c>
      <c r="Q52" s="67" t="s">
        <v>166</v>
      </c>
      <c r="R52" s="67" t="s">
        <v>167</v>
      </c>
      <c r="S52" s="67" t="s">
        <v>168</v>
      </c>
      <c r="T52" s="67" t="s">
        <v>169</v>
      </c>
      <c r="U52" s="67" t="s">
        <v>170</v>
      </c>
      <c r="V52" s="67" t="s">
        <v>171</v>
      </c>
      <c r="W52" s="68" t="s">
        <v>172</v>
      </c>
      <c r="X52" s="69" t="s">
        <v>173</v>
      </c>
      <c r="Y52" s="35"/>
      <c r="Z52" s="35"/>
      <c r="AA52" s="35"/>
      <c r="AB52" s="35"/>
    </row>
    <row r="53" spans="1:31" ht="17.25" thickBot="1" x14ac:dyDescent="0.3">
      <c r="A53" s="70"/>
      <c r="B53" s="71"/>
      <c r="C53" s="71"/>
      <c r="D53" s="72"/>
      <c r="E53" s="73"/>
      <c r="F53" s="74" t="s">
        <v>128</v>
      </c>
      <c r="G53" s="75" t="s">
        <v>129</v>
      </c>
      <c r="H53" s="75" t="s">
        <v>130</v>
      </c>
      <c r="I53" s="75" t="s">
        <v>131</v>
      </c>
      <c r="J53" s="75" t="s">
        <v>132</v>
      </c>
      <c r="K53" s="75" t="s">
        <v>133</v>
      </c>
      <c r="L53" s="75" t="s">
        <v>134</v>
      </c>
      <c r="M53" s="75" t="s">
        <v>135</v>
      </c>
      <c r="N53" s="75" t="s">
        <v>136</v>
      </c>
      <c r="O53" s="75" t="s">
        <v>137</v>
      </c>
      <c r="P53" s="75" t="s">
        <v>138</v>
      </c>
      <c r="Q53" s="75" t="s">
        <v>139</v>
      </c>
      <c r="R53" s="75" t="s">
        <v>140</v>
      </c>
      <c r="S53" s="75" t="s">
        <v>141</v>
      </c>
      <c r="T53" s="75" t="s">
        <v>142</v>
      </c>
      <c r="U53" s="75" t="s">
        <v>143</v>
      </c>
      <c r="V53" s="75" t="s">
        <v>144</v>
      </c>
      <c r="W53" s="76" t="s">
        <v>145</v>
      </c>
      <c r="X53" s="77"/>
      <c r="Y53" s="35"/>
      <c r="Z53" s="35"/>
      <c r="AA53" s="35"/>
      <c r="AB53" s="35"/>
    </row>
    <row r="54" spans="1:31" ht="16.5" hidden="1" customHeight="1" x14ac:dyDescent="0.2">
      <c r="A54" s="78" t="s">
        <v>174</v>
      </c>
      <c r="B54" s="79">
        <v>80</v>
      </c>
      <c r="C54" s="79" t="s">
        <v>175</v>
      </c>
      <c r="D54" s="80" t="s">
        <v>176</v>
      </c>
      <c r="E54" s="81">
        <v>796.55270860869268</v>
      </c>
      <c r="F54" s="82">
        <v>0.5496075756161628</v>
      </c>
      <c r="G54" s="83">
        <v>0.13904893515410771</v>
      </c>
      <c r="H54" s="83">
        <v>8.0527500944280563E-4</v>
      </c>
      <c r="I54" s="83">
        <v>7.7099411203377904E-2</v>
      </c>
      <c r="J54" s="83">
        <v>2.7685581662674489E-2</v>
      </c>
      <c r="K54" s="83">
        <v>2.521412524663999E-2</v>
      </c>
      <c r="L54" s="83">
        <v>4.9567378250477877E-2</v>
      </c>
      <c r="M54" s="83">
        <v>2.8375036044855619E-2</v>
      </c>
      <c r="N54" s="83">
        <v>3.0288338346198308E-4</v>
      </c>
      <c r="O54" s="83">
        <v>2.3646158884312722E-3</v>
      </c>
      <c r="P54" s="83">
        <v>7.3224936254819174E-3</v>
      </c>
      <c r="Q54" s="83">
        <v>5.0800338579609543E-3</v>
      </c>
      <c r="R54" s="83">
        <v>1.1151924920786951E-2</v>
      </c>
      <c r="S54" s="83">
        <v>1.095563773801211E-3</v>
      </c>
      <c r="T54" s="83">
        <v>4.0279601504229941E-2</v>
      </c>
      <c r="U54" s="83">
        <v>2.2044610805551281E-2</v>
      </c>
      <c r="V54" s="83">
        <v>1.294920415571571E-2</v>
      </c>
      <c r="W54" s="84">
        <v>5.7498968397973433E-6</v>
      </c>
      <c r="X54" s="85">
        <f>SUM(F54:W54)</f>
        <v>1.0000000000000002</v>
      </c>
      <c r="Y54" s="35"/>
      <c r="Z54" s="35"/>
      <c r="AA54" s="35"/>
      <c r="AB54" s="35"/>
    </row>
    <row r="55" spans="1:31" ht="16.5" hidden="1" customHeight="1" x14ac:dyDescent="0.2">
      <c r="A55" s="86" t="s">
        <v>174</v>
      </c>
      <c r="B55" s="87">
        <v>80</v>
      </c>
      <c r="C55" s="87" t="s">
        <v>177</v>
      </c>
      <c r="D55" s="88" t="s">
        <v>178</v>
      </c>
      <c r="E55" s="89">
        <v>543.45711425981187</v>
      </c>
      <c r="F55" s="90">
        <v>0.53167213601963181</v>
      </c>
      <c r="G55" s="91">
        <v>0.13256401234582349</v>
      </c>
      <c r="H55" s="91">
        <v>8.8473436651791148E-4</v>
      </c>
      <c r="I55" s="91">
        <v>8.4707085070382146E-2</v>
      </c>
      <c r="J55" s="91">
        <v>3.0417416741834111E-2</v>
      </c>
      <c r="K55" s="91">
        <v>2.8098588162597211E-2</v>
      </c>
      <c r="L55" s="91">
        <v>5.523782142493544E-2</v>
      </c>
      <c r="M55" s="91">
        <v>2.8679282234009049E-2</v>
      </c>
      <c r="N55" s="91">
        <v>3.9652738416725788E-4</v>
      </c>
      <c r="O55" s="91">
        <v>3.0956962448145569E-3</v>
      </c>
      <c r="P55" s="91">
        <v>8.2944650883081655E-3</v>
      </c>
      <c r="Q55" s="91">
        <v>5.7543462155636152E-3</v>
      </c>
      <c r="R55" s="91">
        <v>1.2632206547918089E-2</v>
      </c>
      <c r="S55" s="91">
        <v>1.0350765580129061E-3</v>
      </c>
      <c r="T55" s="91">
        <v>3.9643231551518832E-2</v>
      </c>
      <c r="U55" s="91">
        <v>2.245028476160808E-2</v>
      </c>
      <c r="V55" s="91">
        <v>1.443057615704256E-2</v>
      </c>
      <c r="W55" s="92">
        <v>6.5131253147296152E-6</v>
      </c>
      <c r="X55" s="85">
        <f t="shared" ref="X55:X118" si="1">SUM(F55:W55)</f>
        <v>0.99999999999999989</v>
      </c>
      <c r="Y55" s="35"/>
      <c r="Z55" s="35"/>
      <c r="AA55" s="35"/>
      <c r="AB55" s="35"/>
    </row>
    <row r="56" spans="1:31" ht="16.5" hidden="1" customHeight="1" x14ac:dyDescent="0.2">
      <c r="A56" s="86" t="s">
        <v>174</v>
      </c>
      <c r="B56" s="87">
        <v>80</v>
      </c>
      <c r="C56" s="87" t="s">
        <v>177</v>
      </c>
      <c r="D56" s="88" t="s">
        <v>179</v>
      </c>
      <c r="E56" s="89">
        <v>389.9299375490499</v>
      </c>
      <c r="F56" s="90">
        <v>0.51376821503482462</v>
      </c>
      <c r="G56" s="91">
        <v>0.126090485732372</v>
      </c>
      <c r="H56" s="91">
        <v>9.6405408672434981E-4</v>
      </c>
      <c r="I56" s="91">
        <v>9.2301389690569696E-2</v>
      </c>
      <c r="J56" s="91">
        <v>3.3144451066114619E-2</v>
      </c>
      <c r="K56" s="91">
        <v>3.0977982105129531E-2</v>
      </c>
      <c r="L56" s="91">
        <v>6.0898299719761607E-2</v>
      </c>
      <c r="M56" s="91">
        <v>2.8982993760075331E-2</v>
      </c>
      <c r="N56" s="91">
        <v>4.9000682080469534E-4</v>
      </c>
      <c r="O56" s="91">
        <v>3.825491846633148E-3</v>
      </c>
      <c r="P56" s="91">
        <v>9.2647284697139308E-3</v>
      </c>
      <c r="Q56" s="91">
        <v>6.4274735791066016E-3</v>
      </c>
      <c r="R56" s="91">
        <v>1.4109886821366451E-2</v>
      </c>
      <c r="S56" s="91">
        <v>9.7469563864730077E-4</v>
      </c>
      <c r="T56" s="91">
        <v>3.9007979915275159E-2</v>
      </c>
      <c r="U56" s="91">
        <v>2.2855245811809519E-2</v>
      </c>
      <c r="V56" s="91">
        <v>1.5909344888531698E-2</v>
      </c>
      <c r="W56" s="92">
        <v>7.2750125400187914E-6</v>
      </c>
      <c r="X56" s="85">
        <f t="shared" si="1"/>
        <v>1.0000000000000002</v>
      </c>
      <c r="Y56" s="35"/>
      <c r="Z56" s="35"/>
      <c r="AA56" s="35"/>
      <c r="AB56" s="35"/>
    </row>
    <row r="57" spans="1:31" ht="16.5" hidden="1" customHeight="1" x14ac:dyDescent="0.2">
      <c r="A57" s="86" t="s">
        <v>174</v>
      </c>
      <c r="B57" s="87">
        <v>80</v>
      </c>
      <c r="C57" s="87" t="s">
        <v>177</v>
      </c>
      <c r="D57" s="88" t="s">
        <v>180</v>
      </c>
      <c r="E57" s="89">
        <v>310.54474562415089</v>
      </c>
      <c r="F57" s="90">
        <v>0.49589572965144502</v>
      </c>
      <c r="G57" s="91">
        <v>0.119628325299693</v>
      </c>
      <c r="H57" s="91">
        <v>1.0432345378225351E-3</v>
      </c>
      <c r="I57" s="91">
        <v>9.9882360274410331E-2</v>
      </c>
      <c r="J57" s="91">
        <v>3.5866697279222627E-2</v>
      </c>
      <c r="K57" s="91">
        <v>3.3852320424348478E-2</v>
      </c>
      <c r="L57" s="91">
        <v>6.6548839379373809E-2</v>
      </c>
      <c r="M57" s="91">
        <v>2.9286172031191989E-2</v>
      </c>
      <c r="N57" s="91">
        <v>5.8332212678525953E-4</v>
      </c>
      <c r="O57" s="91">
        <v>4.5540060775340436E-3</v>
      </c>
      <c r="P57" s="91">
        <v>1.0233288268258501E-2</v>
      </c>
      <c r="Q57" s="91">
        <v>7.0994190694985328E-3</v>
      </c>
      <c r="R57" s="91">
        <v>1.558497259229474E-2</v>
      </c>
      <c r="S57" s="91">
        <v>9.1442073575242469E-4</v>
      </c>
      <c r="T57" s="91">
        <v>3.8373843650198518E-2</v>
      </c>
      <c r="U57" s="91">
        <v>2.3259495833729549E-2</v>
      </c>
      <c r="V57" s="91">
        <v>1.738551720639242E-2</v>
      </c>
      <c r="W57" s="92">
        <v>8.03556204810247E-6</v>
      </c>
      <c r="X57" s="85">
        <f t="shared" si="1"/>
        <v>0.99999999999999989</v>
      </c>
      <c r="Y57" s="35"/>
      <c r="Z57" s="35"/>
      <c r="AA57" s="35"/>
      <c r="AB57" s="35"/>
    </row>
    <row r="58" spans="1:31" ht="16.5" hidden="1" customHeight="1" x14ac:dyDescent="0.2">
      <c r="A58" s="86" t="s">
        <v>174</v>
      </c>
      <c r="B58" s="87">
        <v>80</v>
      </c>
      <c r="C58" s="87" t="s">
        <v>177</v>
      </c>
      <c r="D58" s="88" t="s">
        <v>181</v>
      </c>
      <c r="E58" s="89">
        <v>317.31941524310162</v>
      </c>
      <c r="F58" s="90">
        <v>0.47805459715044007</v>
      </c>
      <c r="G58" s="91">
        <v>0.11317750113903149</v>
      </c>
      <c r="H58" s="91">
        <v>1.122276086282593E-3</v>
      </c>
      <c r="I58" s="91">
        <v>0.10745003190883801</v>
      </c>
      <c r="J58" s="91">
        <v>3.8584167980504347E-2</v>
      </c>
      <c r="K58" s="91">
        <v>3.6721616423526671E-2</v>
      </c>
      <c r="L58" s="91">
        <v>7.2189466556110818E-2</v>
      </c>
      <c r="M58" s="91">
        <v>2.9588818450556151E-2</v>
      </c>
      <c r="N58" s="91">
        <v>6.764737339992903E-4</v>
      </c>
      <c r="O58" s="91">
        <v>5.2812423092927054E-3</v>
      </c>
      <c r="P58" s="91">
        <v>1.120014896671793E-2</v>
      </c>
      <c r="Q58" s="91">
        <v>7.7701857966983043E-3</v>
      </c>
      <c r="R58" s="91">
        <v>1.7057470687828369E-2</v>
      </c>
      <c r="S58" s="91">
        <v>8.5425157035852147E-4</v>
      </c>
      <c r="T58" s="91">
        <v>3.7740819821322123E-2</v>
      </c>
      <c r="U58" s="91">
        <v>2.3663036698354709E-2</v>
      </c>
      <c r="V58" s="91">
        <v>1.885909994277896E-2</v>
      </c>
      <c r="W58" s="92">
        <v>8.7947773590246789E-6</v>
      </c>
      <c r="X58" s="85">
        <f t="shared" si="1"/>
        <v>1</v>
      </c>
      <c r="Y58" s="35"/>
      <c r="Z58" s="35"/>
      <c r="AA58" s="35"/>
      <c r="AB58" s="35"/>
    </row>
    <row r="59" spans="1:31" ht="16.5" hidden="1" customHeight="1" x14ac:dyDescent="0.2">
      <c r="A59" s="86" t="s">
        <v>174</v>
      </c>
      <c r="B59" s="87">
        <v>80</v>
      </c>
      <c r="C59" s="87" t="s">
        <v>177</v>
      </c>
      <c r="D59" s="88" t="s">
        <v>182</v>
      </c>
      <c r="E59" s="89">
        <v>469.05075179696428</v>
      </c>
      <c r="F59" s="90">
        <v>0.46024473510272262</v>
      </c>
      <c r="G59" s="91">
        <v>0.106737983446475</v>
      </c>
      <c r="H59" s="91">
        <v>1.2011790972900119E-3</v>
      </c>
      <c r="I59" s="91">
        <v>0.1150044395577912</v>
      </c>
      <c r="J59" s="91">
        <v>4.1296875725139702E-2</v>
      </c>
      <c r="K59" s="91">
        <v>3.9585883359302923E-2</v>
      </c>
      <c r="L59" s="91">
        <v>7.7820207310636005E-2</v>
      </c>
      <c r="M59" s="91">
        <v>2.989093441644608E-2</v>
      </c>
      <c r="N59" s="91">
        <v>7.6946207282316281E-4</v>
      </c>
      <c r="O59" s="91">
        <v>6.0072039018650427E-3</v>
      </c>
      <c r="P59" s="91">
        <v>1.2165315032154209E-2</v>
      </c>
      <c r="Q59" s="91">
        <v>8.4397768597630502E-3</v>
      </c>
      <c r="R59" s="91">
        <v>1.852738791116065E-2</v>
      </c>
      <c r="S59" s="91">
        <v>7.9418786447374282E-4</v>
      </c>
      <c r="T59" s="91">
        <v>3.7108905503967428E-2</v>
      </c>
      <c r="U59" s="91">
        <v>2.40658702701129E-2</v>
      </c>
      <c r="V59" s="91">
        <v>2.033009990589588E-2</v>
      </c>
      <c r="W59" s="92">
        <v>9.5526619804901532E-6</v>
      </c>
      <c r="X59" s="85">
        <f t="shared" si="1"/>
        <v>0.99999999999999978</v>
      </c>
      <c r="Y59" s="35"/>
      <c r="Z59" s="35"/>
      <c r="AA59" s="35"/>
      <c r="AB59" s="35"/>
    </row>
    <row r="60" spans="1:31" ht="16.5" hidden="1" customHeight="1" x14ac:dyDescent="0.2">
      <c r="A60" s="86" t="s">
        <v>174</v>
      </c>
      <c r="B60" s="87">
        <v>80</v>
      </c>
      <c r="C60" s="87" t="s">
        <v>177</v>
      </c>
      <c r="D60" s="88" t="s">
        <v>183</v>
      </c>
      <c r="E60" s="89">
        <v>1231.140647348012</v>
      </c>
      <c r="F60" s="90">
        <v>0.44246606136790212</v>
      </c>
      <c r="G60" s="91">
        <v>0.1003097425224956</v>
      </c>
      <c r="H60" s="91">
        <v>1.279943934751267E-3</v>
      </c>
      <c r="I60" s="91">
        <v>0.12254561806275251</v>
      </c>
      <c r="J60" s="91">
        <v>4.4004833024335811E-2</v>
      </c>
      <c r="K60" s="91">
        <v>4.2445134441886453E-2</v>
      </c>
      <c r="L60" s="91">
        <v>8.3441087612338816E-2</v>
      </c>
      <c r="M60" s="91">
        <v>3.0192521322242798E-2</v>
      </c>
      <c r="N60" s="91">
        <v>8.622875721259189E-4</v>
      </c>
      <c r="O60" s="91">
        <v>6.7318942034391913E-3</v>
      </c>
      <c r="P60" s="91">
        <v>1.312879091598405E-2</v>
      </c>
      <c r="Q60" s="91">
        <v>9.1081953468958813E-3</v>
      </c>
      <c r="R60" s="91">
        <v>1.9994731041657679E-2</v>
      </c>
      <c r="S60" s="91">
        <v>7.3422934107987136E-4</v>
      </c>
      <c r="T60" s="91">
        <v>3.6478097783699287E-2</v>
      </c>
      <c r="U60" s="91">
        <v>2.44679984069021E-2</v>
      </c>
      <c r="V60" s="91">
        <v>2.1798523880102921E-2</v>
      </c>
      <c r="W60" s="92">
        <v>1.030921940791837E-5</v>
      </c>
      <c r="X60" s="85">
        <f t="shared" si="1"/>
        <v>1.0000000000000002</v>
      </c>
      <c r="Y60" s="35"/>
      <c r="Z60" s="35"/>
      <c r="AA60" s="35"/>
      <c r="AB60" s="35"/>
    </row>
    <row r="61" spans="1:31" ht="16.5" hidden="1" customHeight="1" x14ac:dyDescent="0.2">
      <c r="A61" s="86" t="s">
        <v>174</v>
      </c>
      <c r="B61" s="87">
        <v>78</v>
      </c>
      <c r="C61" s="87" t="s">
        <v>177</v>
      </c>
      <c r="D61" s="88" t="s">
        <v>184</v>
      </c>
      <c r="E61" s="89">
        <v>2934.6064363142468</v>
      </c>
      <c r="F61" s="90">
        <v>0.42471849409302193</v>
      </c>
      <c r="G61" s="91">
        <v>9.3892748771492618E-2</v>
      </c>
      <c r="H61" s="91">
        <v>1.3585709612994169E-3</v>
      </c>
      <c r="I61" s="91">
        <v>0.1300736021432832</v>
      </c>
      <c r="J61" s="91">
        <v>4.6708052345519377E-2</v>
      </c>
      <c r="K61" s="91">
        <v>4.5299382835260082E-2</v>
      </c>
      <c r="L61" s="91">
        <v>8.9052133339734121E-2</v>
      </c>
      <c r="M61" s="91">
        <v>3.0493580556451419E-2</v>
      </c>
      <c r="N61" s="91">
        <v>9.5495065927585676E-4</v>
      </c>
      <c r="O61" s="91">
        <v>7.4553165504869521E-3</v>
      </c>
      <c r="P61" s="91">
        <v>1.4090581054047299E-2</v>
      </c>
      <c r="Q61" s="91">
        <v>9.7754443354933548E-3</v>
      </c>
      <c r="R61" s="91">
        <v>2.1459506834962491E-2</v>
      </c>
      <c r="S61" s="91">
        <v>6.7437572412805825E-4</v>
      </c>
      <c r="T61" s="91">
        <v>3.5848393756280988E-2</v>
      </c>
      <c r="U61" s="91">
        <v>2.4869422960118931E-2</v>
      </c>
      <c r="V61" s="91">
        <v>2.326437862601936E-2</v>
      </c>
      <c r="W61" s="92">
        <v>1.1064453124497291E-5</v>
      </c>
      <c r="X61" s="85">
        <f t="shared" si="1"/>
        <v>1.0000000000000002</v>
      </c>
      <c r="Y61" s="35"/>
      <c r="Z61" s="35"/>
      <c r="AA61" s="35"/>
      <c r="AB61" s="35"/>
    </row>
    <row r="62" spans="1:31" ht="16.5" hidden="1" customHeight="1" x14ac:dyDescent="0.2">
      <c r="A62" s="86" t="s">
        <v>174</v>
      </c>
      <c r="B62" s="87">
        <v>76</v>
      </c>
      <c r="C62" s="87" t="s">
        <v>177</v>
      </c>
      <c r="D62" s="88" t="s">
        <v>185</v>
      </c>
      <c r="E62" s="89">
        <v>3221.4449962161689</v>
      </c>
      <c r="F62" s="90">
        <v>0.48728228655087952</v>
      </c>
      <c r="G62" s="91">
        <v>7.5093130456124105E-2</v>
      </c>
      <c r="H62" s="91">
        <v>1.2953017583823021E-3</v>
      </c>
      <c r="I62" s="91">
        <v>0.12401602152173651</v>
      </c>
      <c r="J62" s="91">
        <v>4.4532839326918303E-2</v>
      </c>
      <c r="K62" s="91">
        <v>4.4283233360418693E-2</v>
      </c>
      <c r="L62" s="91">
        <v>8.7054528232049525E-2</v>
      </c>
      <c r="M62" s="91">
        <v>2.2350218639327828E-2</v>
      </c>
      <c r="N62" s="91">
        <v>6.3209685696895778E-4</v>
      </c>
      <c r="O62" s="91">
        <v>4.934791251775197E-3</v>
      </c>
      <c r="P62" s="91">
        <v>1.15252629206581E-2</v>
      </c>
      <c r="Q62" s="91">
        <v>7.9957359956037907E-3</v>
      </c>
      <c r="R62" s="91">
        <v>1.755260890036622E-2</v>
      </c>
      <c r="S62" s="91">
        <v>3.8802462915499698E-4</v>
      </c>
      <c r="T62" s="91">
        <v>3.065394570324477E-2</v>
      </c>
      <c r="U62" s="91">
        <v>1.765840851698415E-2</v>
      </c>
      <c r="V62" s="91">
        <v>2.2742515310368631E-2</v>
      </c>
      <c r="W62" s="92">
        <v>9.0500690386007824E-6</v>
      </c>
      <c r="X62" s="85">
        <f t="shared" si="1"/>
        <v>1.0000000000000004</v>
      </c>
      <c r="Y62" s="35"/>
      <c r="Z62" s="35"/>
      <c r="AA62" s="35"/>
      <c r="AB62" s="35"/>
    </row>
    <row r="63" spans="1:31" ht="16.5" hidden="1" customHeight="1" x14ac:dyDescent="0.2">
      <c r="A63" s="86" t="s">
        <v>174</v>
      </c>
      <c r="B63" s="87">
        <v>77</v>
      </c>
      <c r="C63" s="87" t="s">
        <v>177</v>
      </c>
      <c r="D63" s="88" t="s">
        <v>186</v>
      </c>
      <c r="E63" s="89">
        <v>2905.8259379232559</v>
      </c>
      <c r="F63" s="90">
        <v>0.38840083929649588</v>
      </c>
      <c r="G63" s="91">
        <v>7.7082883356322934E-2</v>
      </c>
      <c r="H63" s="91">
        <v>1.723777098403272E-3</v>
      </c>
      <c r="I63" s="91">
        <v>0.1650395178967724</v>
      </c>
      <c r="J63" s="91">
        <v>5.9263942214118133E-2</v>
      </c>
      <c r="K63" s="91">
        <v>6.0475148767052851E-2</v>
      </c>
      <c r="L63" s="91">
        <v>0.1188855272339811</v>
      </c>
      <c r="M63" s="91">
        <v>2.2641750043980939E-2</v>
      </c>
      <c r="N63" s="91">
        <v>5.2371459905719046E-4</v>
      </c>
      <c r="O63" s="91">
        <v>4.0886490628149084E-3</v>
      </c>
      <c r="P63" s="91">
        <v>7.9926432956232175E-3</v>
      </c>
      <c r="Q63" s="91">
        <v>5.5449551249965538E-3</v>
      </c>
      <c r="R63" s="91">
        <v>1.217254155623182E-2</v>
      </c>
      <c r="S63" s="91">
        <v>5.735974641842027E-4</v>
      </c>
      <c r="T63" s="91">
        <v>3.1153512273504508E-2</v>
      </c>
      <c r="U63" s="91">
        <v>1.337253637219033E-2</v>
      </c>
      <c r="V63" s="91">
        <v>3.1058188220755428E-2</v>
      </c>
      <c r="W63" s="92">
        <v>6.2761235144273386E-6</v>
      </c>
      <c r="X63" s="85">
        <f t="shared" si="1"/>
        <v>1</v>
      </c>
      <c r="Y63" s="35"/>
      <c r="Z63" s="35"/>
      <c r="AA63" s="35"/>
      <c r="AB63" s="35"/>
    </row>
    <row r="64" spans="1:31" ht="16.5" hidden="1" customHeight="1" x14ac:dyDescent="0.2">
      <c r="A64" s="86" t="s">
        <v>174</v>
      </c>
      <c r="B64" s="87">
        <v>78</v>
      </c>
      <c r="C64" s="87" t="s">
        <v>177</v>
      </c>
      <c r="D64" s="88" t="s">
        <v>187</v>
      </c>
      <c r="E64" s="89">
        <v>2692.631574522271</v>
      </c>
      <c r="F64" s="90">
        <v>0.34012026562666242</v>
      </c>
      <c r="G64" s="91">
        <v>7.5944318706616554E-2</v>
      </c>
      <c r="H64" s="91">
        <v>1.868319481563734E-3</v>
      </c>
      <c r="I64" s="91">
        <v>0.17887843318027991</v>
      </c>
      <c r="J64" s="91">
        <v>6.4233350063339092E-2</v>
      </c>
      <c r="K64" s="91">
        <v>7.159953255811978E-2</v>
      </c>
      <c r="L64" s="91">
        <v>0.14075448099626869</v>
      </c>
      <c r="M64" s="91">
        <v>2.1277811092438141E-2</v>
      </c>
      <c r="N64" s="91">
        <v>5.0413569166837206E-4</v>
      </c>
      <c r="O64" s="91">
        <v>3.9357961893408001E-3</v>
      </c>
      <c r="P64" s="91">
        <v>6.9552801305688703E-3</v>
      </c>
      <c r="Q64" s="91">
        <v>4.8252767925854711E-3</v>
      </c>
      <c r="R64" s="91">
        <v>1.059267044620206E-2</v>
      </c>
      <c r="S64" s="91">
        <v>5.8026233236660668E-4</v>
      </c>
      <c r="T64" s="91">
        <v>3.04831145269924E-2</v>
      </c>
      <c r="U64" s="91">
        <v>1.0670158875328489E-2</v>
      </c>
      <c r="V64" s="91">
        <v>3.6771331762638033E-2</v>
      </c>
      <c r="W64" s="92">
        <v>5.4615470204702558E-6</v>
      </c>
      <c r="X64" s="85">
        <f t="shared" si="1"/>
        <v>1</v>
      </c>
      <c r="Y64" s="35"/>
      <c r="Z64" s="35"/>
      <c r="AA64" s="35"/>
      <c r="AB64" s="35"/>
    </row>
    <row r="65" spans="1:28" ht="16.5" hidden="1" customHeight="1" x14ac:dyDescent="0.2">
      <c r="A65" s="86" t="s">
        <v>174</v>
      </c>
      <c r="B65" s="87">
        <v>79</v>
      </c>
      <c r="C65" s="87" t="s">
        <v>177</v>
      </c>
      <c r="D65" s="88" t="s">
        <v>188</v>
      </c>
      <c r="E65" s="89">
        <v>2574.5243811444811</v>
      </c>
      <c r="F65" s="90">
        <v>0.3676965581651</v>
      </c>
      <c r="G65" s="91">
        <v>7.8984726132633534E-2</v>
      </c>
      <c r="H65" s="91">
        <v>1.776927325517476E-3</v>
      </c>
      <c r="I65" s="91">
        <v>0.17012827784558349</v>
      </c>
      <c r="J65" s="91">
        <v>6.1091261994199432E-2</v>
      </c>
      <c r="K65" s="91">
        <v>6.6986486487800284E-2</v>
      </c>
      <c r="L65" s="91">
        <v>0.13168588959292921</v>
      </c>
      <c r="M65" s="91">
        <v>2.3240337339204699E-2</v>
      </c>
      <c r="N65" s="91">
        <v>6.5912741200377931E-4</v>
      </c>
      <c r="O65" s="91">
        <v>5.1458192691523118E-3</v>
      </c>
      <c r="P65" s="91">
        <v>6.0177905369518479E-3</v>
      </c>
      <c r="Q65" s="91">
        <v>4.1748864855885017E-3</v>
      </c>
      <c r="R65" s="91">
        <v>9.1649036092800226E-3</v>
      </c>
      <c r="S65" s="91">
        <v>5.2600320160678404E-4</v>
      </c>
      <c r="T65" s="91">
        <v>2.9213408581546009E-2</v>
      </c>
      <c r="U65" s="91">
        <v>9.1006583452963221E-3</v>
      </c>
      <c r="V65" s="91">
        <v>3.4402212280602883E-2</v>
      </c>
      <c r="W65" s="92">
        <v>4.7253950034957577E-6</v>
      </c>
      <c r="X65" s="85">
        <f t="shared" si="1"/>
        <v>1</v>
      </c>
      <c r="Y65" s="35"/>
      <c r="Z65" s="35"/>
      <c r="AA65" s="35"/>
      <c r="AB65" s="35"/>
    </row>
    <row r="66" spans="1:28" ht="16.5" hidden="1" customHeight="1" x14ac:dyDescent="0.2">
      <c r="A66" s="86" t="s">
        <v>174</v>
      </c>
      <c r="B66" s="87">
        <v>76</v>
      </c>
      <c r="C66" s="87" t="s">
        <v>177</v>
      </c>
      <c r="D66" s="88" t="s">
        <v>189</v>
      </c>
      <c r="E66" s="89">
        <v>3063.9325631062111</v>
      </c>
      <c r="F66" s="90">
        <v>0.4149599485787715</v>
      </c>
      <c r="G66" s="91">
        <v>7.866023921519405E-2</v>
      </c>
      <c r="H66" s="91">
        <v>1.420997742456709E-3</v>
      </c>
      <c r="I66" s="91">
        <v>0.1360505268138745</v>
      </c>
      <c r="J66" s="91">
        <v>4.8854302666715851E-2</v>
      </c>
      <c r="K66" s="91">
        <v>5.8828655275641871E-2</v>
      </c>
      <c r="L66" s="91">
        <v>0.1156487555880326</v>
      </c>
      <c r="M66" s="91">
        <v>1.979148118264994E-2</v>
      </c>
      <c r="N66" s="91">
        <v>7.8202433647947534E-4</v>
      </c>
      <c r="O66" s="91">
        <v>6.1052777146204653E-3</v>
      </c>
      <c r="P66" s="91">
        <v>9.5058137734837476E-3</v>
      </c>
      <c r="Q66" s="91">
        <v>6.5947282833709389E-3</v>
      </c>
      <c r="R66" s="91">
        <v>1.4477052071984081E-2</v>
      </c>
      <c r="S66" s="91">
        <v>1.3205431372207161E-3</v>
      </c>
      <c r="T66" s="91">
        <v>4.6358014343485132E-2</v>
      </c>
      <c r="U66" s="91">
        <v>1.042157547205912E-2</v>
      </c>
      <c r="V66" s="91">
        <v>3.0212599482189972E-2</v>
      </c>
      <c r="W66" s="92">
        <v>7.464321769520021E-6</v>
      </c>
      <c r="X66" s="85">
        <f t="shared" si="1"/>
        <v>1.0000000000000002</v>
      </c>
      <c r="Y66" s="35"/>
      <c r="Z66" s="35"/>
      <c r="AA66" s="35"/>
      <c r="AB66" s="35"/>
    </row>
    <row r="67" spans="1:28" ht="16.5" hidden="1" customHeight="1" x14ac:dyDescent="0.2">
      <c r="A67" s="86" t="s">
        <v>174</v>
      </c>
      <c r="B67" s="87">
        <v>75</v>
      </c>
      <c r="C67" s="87" t="s">
        <v>177</v>
      </c>
      <c r="D67" s="88" t="s">
        <v>190</v>
      </c>
      <c r="E67" s="89">
        <v>3144.3794024366812</v>
      </c>
      <c r="F67" s="90">
        <v>0.40462461786788562</v>
      </c>
      <c r="G67" s="91">
        <v>9.1972182346006751E-2</v>
      </c>
      <c r="H67" s="91">
        <v>1.513299605661377E-3</v>
      </c>
      <c r="I67" s="91">
        <v>0.1448877802026004</v>
      </c>
      <c r="J67" s="91">
        <v>5.2027666724217207E-2</v>
      </c>
      <c r="K67" s="91">
        <v>5.8374265544561418E-2</v>
      </c>
      <c r="L67" s="91">
        <v>0.1147554901087315</v>
      </c>
      <c r="M67" s="91">
        <v>1.803060751417088E-2</v>
      </c>
      <c r="N67" s="91">
        <v>6.5676447888487566E-4</v>
      </c>
      <c r="O67" s="91">
        <v>5.1273718088380637E-3</v>
      </c>
      <c r="P67" s="91">
        <v>7.2457130589872014E-3</v>
      </c>
      <c r="Q67" s="91">
        <v>5.0267667747272799E-3</v>
      </c>
      <c r="R67" s="91">
        <v>1.1034990559800289E-2</v>
      </c>
      <c r="S67" s="91">
        <v>1.354536359005259E-3</v>
      </c>
      <c r="T67" s="91">
        <v>4.4022431667670933E-2</v>
      </c>
      <c r="U67" s="91">
        <v>9.360586969444756E-3</v>
      </c>
      <c r="V67" s="91">
        <v>2.9979238802949039E-2</v>
      </c>
      <c r="W67" s="92">
        <v>5.6896058570767184E-6</v>
      </c>
      <c r="X67" s="85">
        <f t="shared" si="1"/>
        <v>0.99999999999999989</v>
      </c>
      <c r="Y67" s="35"/>
      <c r="Z67" s="35"/>
      <c r="AA67" s="35"/>
      <c r="AB67" s="35"/>
    </row>
    <row r="68" spans="1:28" ht="16.5" hidden="1" customHeight="1" x14ac:dyDescent="0.2">
      <c r="A68" s="86" t="s">
        <v>174</v>
      </c>
      <c r="B68" s="87">
        <v>74</v>
      </c>
      <c r="C68" s="87" t="s">
        <v>177</v>
      </c>
      <c r="D68" s="88" t="s">
        <v>191</v>
      </c>
      <c r="E68" s="89">
        <v>3303.1517191767362</v>
      </c>
      <c r="F68" s="90">
        <v>0.38590386384653269</v>
      </c>
      <c r="G68" s="91">
        <v>8.2888837763355039E-2</v>
      </c>
      <c r="H68" s="91">
        <v>1.652230828862028E-3</v>
      </c>
      <c r="I68" s="91">
        <v>0.1581894664351669</v>
      </c>
      <c r="J68" s="91">
        <v>5.6804161313411428E-2</v>
      </c>
      <c r="K68" s="91">
        <v>6.1662216601911533E-2</v>
      </c>
      <c r="L68" s="91">
        <v>0.12121913348856481</v>
      </c>
      <c r="M68" s="91">
        <v>1.499181716704916E-2</v>
      </c>
      <c r="N68" s="91">
        <v>6.4430877563682084E-4</v>
      </c>
      <c r="O68" s="91">
        <v>5.0301299150593906E-3</v>
      </c>
      <c r="P68" s="91">
        <v>7.1197645024163522E-3</v>
      </c>
      <c r="Q68" s="91">
        <v>4.939389036423123E-3</v>
      </c>
      <c r="R68" s="91">
        <v>1.0843174913574021E-2</v>
      </c>
      <c r="S68" s="91">
        <v>1.2250002861167589E-3</v>
      </c>
      <c r="T68" s="91">
        <v>4.2939483713355868E-2</v>
      </c>
      <c r="U68" s="91">
        <v>1.227360072357995E-2</v>
      </c>
      <c r="V68" s="91">
        <v>3.1667829982660968E-2</v>
      </c>
      <c r="W68" s="92">
        <v>5.5907063230595624E-6</v>
      </c>
      <c r="X68" s="85">
        <f t="shared" si="1"/>
        <v>0.99999999999999978</v>
      </c>
      <c r="Y68" s="35"/>
      <c r="Z68" s="35"/>
      <c r="AA68" s="35"/>
      <c r="AB68" s="35"/>
    </row>
    <row r="69" spans="1:28" ht="16.5" hidden="1" customHeight="1" x14ac:dyDescent="0.2">
      <c r="A69" s="86" t="s">
        <v>174</v>
      </c>
      <c r="B69" s="87">
        <v>74</v>
      </c>
      <c r="C69" s="87" t="s">
        <v>177</v>
      </c>
      <c r="D69" s="88" t="s">
        <v>192</v>
      </c>
      <c r="E69" s="89">
        <v>3441.1200391919888</v>
      </c>
      <c r="F69" s="90">
        <v>0.41228600971505902</v>
      </c>
      <c r="G69" s="91">
        <v>8.7234522705417636E-2</v>
      </c>
      <c r="H69" s="91">
        <v>1.5459877910245479E-3</v>
      </c>
      <c r="I69" s="91">
        <v>0.14801744375263551</v>
      </c>
      <c r="J69" s="91">
        <v>5.3151495744942573E-2</v>
      </c>
      <c r="K69" s="91">
        <v>5.6308732134614542E-2</v>
      </c>
      <c r="L69" s="91">
        <v>0.11069494567903811</v>
      </c>
      <c r="M69" s="91">
        <v>1.494741015363967E-2</v>
      </c>
      <c r="N69" s="91">
        <v>7.0554474084066703E-4</v>
      </c>
      <c r="O69" s="91">
        <v>5.5082001697209964E-3</v>
      </c>
      <c r="P69" s="91">
        <v>7.837773412280492E-3</v>
      </c>
      <c r="Q69" s="91">
        <v>5.4375130033371142E-3</v>
      </c>
      <c r="R69" s="91">
        <v>1.1936679649091489E-2</v>
      </c>
      <c r="S69" s="91">
        <v>1.4234885730866999E-3</v>
      </c>
      <c r="T69" s="91">
        <v>4.1652513464667369E-2</v>
      </c>
      <c r="U69" s="91">
        <v>1.23871408281976E-2</v>
      </c>
      <c r="V69" s="91">
        <v>2.891844396853701E-2</v>
      </c>
      <c r="W69" s="92">
        <v>6.1545138690855837E-6</v>
      </c>
      <c r="X69" s="85">
        <f t="shared" si="1"/>
        <v>1.0000000000000002</v>
      </c>
      <c r="Y69" s="35"/>
      <c r="Z69" s="35"/>
      <c r="AA69" s="35"/>
      <c r="AB69" s="35"/>
    </row>
    <row r="70" spans="1:28" ht="16.5" hidden="1" customHeight="1" x14ac:dyDescent="0.2">
      <c r="A70" s="86" t="s">
        <v>174</v>
      </c>
      <c r="B70" s="87">
        <v>72</v>
      </c>
      <c r="C70" s="87" t="s">
        <v>177</v>
      </c>
      <c r="D70" s="88" t="s">
        <v>193</v>
      </c>
      <c r="E70" s="89">
        <v>3650.6536851064811</v>
      </c>
      <c r="F70" s="90">
        <v>0.420166983587764</v>
      </c>
      <c r="G70" s="91">
        <v>9.0962025951844647E-2</v>
      </c>
      <c r="H70" s="91">
        <v>1.4719613283673491E-3</v>
      </c>
      <c r="I70" s="91">
        <v>0.140929931266326</v>
      </c>
      <c r="J70" s="91">
        <v>5.0606445106263373E-2</v>
      </c>
      <c r="K70" s="91">
        <v>4.9653287392763569E-2</v>
      </c>
      <c r="L70" s="91">
        <v>9.7611289445973165E-2</v>
      </c>
      <c r="M70" s="91">
        <v>1.651179477715041E-2</v>
      </c>
      <c r="N70" s="91">
        <v>1.5889780812917999E-3</v>
      </c>
      <c r="O70" s="91">
        <v>1.2405179757453529E-2</v>
      </c>
      <c r="P70" s="91">
        <v>9.6797209633783486E-3</v>
      </c>
      <c r="Q70" s="91">
        <v>6.7153776765958174E-3</v>
      </c>
      <c r="R70" s="91">
        <v>1.474190719157621E-2</v>
      </c>
      <c r="S70" s="91">
        <v>8.7495085117265036E-4</v>
      </c>
      <c r="T70" s="91">
        <v>4.7072355793088591E-2</v>
      </c>
      <c r="U70" s="91">
        <v>1.3499799002050519E-2</v>
      </c>
      <c r="V70" s="91">
        <v>2.5500410946717331E-2</v>
      </c>
      <c r="W70" s="92">
        <v>7.6008802225193159E-6</v>
      </c>
      <c r="X70" s="85">
        <f t="shared" si="1"/>
        <v>0.99999999999999956</v>
      </c>
      <c r="Y70" s="35"/>
      <c r="Z70" s="35"/>
      <c r="AA70" s="35"/>
      <c r="AB70" s="35"/>
    </row>
    <row r="71" spans="1:28" ht="16.5" hidden="1" customHeight="1" x14ac:dyDescent="0.2">
      <c r="A71" s="86" t="s">
        <v>174</v>
      </c>
      <c r="B71" s="87">
        <v>70</v>
      </c>
      <c r="C71" s="87" t="s">
        <v>177</v>
      </c>
      <c r="D71" s="88" t="s">
        <v>194</v>
      </c>
      <c r="E71" s="89">
        <v>4087.8121698851878</v>
      </c>
      <c r="F71" s="90">
        <v>0.47212130184762041</v>
      </c>
      <c r="G71" s="91">
        <v>7.9915216405111192E-2</v>
      </c>
      <c r="H71" s="91">
        <v>1.368132303809931E-3</v>
      </c>
      <c r="I71" s="91">
        <v>0.13098903335526699</v>
      </c>
      <c r="J71" s="91">
        <v>4.703677399436678E-2</v>
      </c>
      <c r="K71" s="91">
        <v>3.7970833022480527E-2</v>
      </c>
      <c r="L71" s="91">
        <v>7.464524842724167E-2</v>
      </c>
      <c r="M71" s="91">
        <v>1.6999982781497121E-2</v>
      </c>
      <c r="N71" s="91">
        <v>1.288027566673812E-3</v>
      </c>
      <c r="O71" s="91">
        <v>1.00556538099973E-2</v>
      </c>
      <c r="P71" s="91">
        <v>9.3523609873165919E-3</v>
      </c>
      <c r="Q71" s="91">
        <v>6.4882692833091553E-3</v>
      </c>
      <c r="R71" s="91">
        <v>1.4243348358775439E-2</v>
      </c>
      <c r="S71" s="91">
        <v>1.406581063956908E-3</v>
      </c>
      <c r="T71" s="91">
        <v>4.8761476883839479E-2</v>
      </c>
      <c r="U71" s="91">
        <v>2.784975667326442E-2</v>
      </c>
      <c r="V71" s="91">
        <v>1.9500659410590281E-2</v>
      </c>
      <c r="W71" s="92">
        <v>7.3438248820703496E-6</v>
      </c>
      <c r="X71" s="85">
        <f t="shared" si="1"/>
        <v>1</v>
      </c>
      <c r="Y71" s="35"/>
      <c r="Z71" s="35"/>
      <c r="AA71" s="35"/>
      <c r="AB71" s="35"/>
    </row>
    <row r="72" spans="1:28" ht="16.5" hidden="1" customHeight="1" x14ac:dyDescent="0.2">
      <c r="A72" s="86" t="s">
        <v>174</v>
      </c>
      <c r="B72" s="87">
        <v>71</v>
      </c>
      <c r="C72" s="87" t="s">
        <v>177</v>
      </c>
      <c r="D72" s="88" t="s">
        <v>195</v>
      </c>
      <c r="E72" s="89">
        <v>4274.9967935699942</v>
      </c>
      <c r="F72" s="90">
        <v>0.5934618430991554</v>
      </c>
      <c r="G72" s="91">
        <v>8.0697821072580098E-2</v>
      </c>
      <c r="H72" s="91">
        <v>9.0317419298426591E-4</v>
      </c>
      <c r="I72" s="91">
        <v>8.6472568596602711E-2</v>
      </c>
      <c r="J72" s="91">
        <v>3.105138317006469E-2</v>
      </c>
      <c r="K72" s="91">
        <v>2.2688500429430651E-2</v>
      </c>
      <c r="L72" s="91">
        <v>4.4602359658365828E-2</v>
      </c>
      <c r="M72" s="91">
        <v>1.6842117895455481E-2</v>
      </c>
      <c r="N72" s="91">
        <v>4.9409601621872002E-4</v>
      </c>
      <c r="O72" s="91">
        <v>3.8574162669707088E-3</v>
      </c>
      <c r="P72" s="91">
        <v>1.0123165463687659E-2</v>
      </c>
      <c r="Q72" s="91">
        <v>7.0230205631472697E-3</v>
      </c>
      <c r="R72" s="91">
        <v>1.5417259063072021E-2</v>
      </c>
      <c r="S72" s="91">
        <v>8.4679402779864869E-4</v>
      </c>
      <c r="T72" s="91">
        <v>4.6872540009325211E-2</v>
      </c>
      <c r="U72" s="91">
        <v>2.6985870950226979E-2</v>
      </c>
      <c r="V72" s="91">
        <v>1.1652120435425069E-2</v>
      </c>
      <c r="W72" s="92">
        <v>7.9490894885651021E-6</v>
      </c>
      <c r="X72" s="85">
        <f t="shared" si="1"/>
        <v>0.99999999999999978</v>
      </c>
      <c r="Y72" s="35"/>
      <c r="Z72" s="35"/>
      <c r="AA72" s="35"/>
      <c r="AB72" s="35"/>
    </row>
    <row r="73" spans="1:28" ht="16.5" hidden="1" customHeight="1" x14ac:dyDescent="0.2">
      <c r="A73" s="86" t="s">
        <v>174</v>
      </c>
      <c r="B73" s="87">
        <v>77</v>
      </c>
      <c r="C73" s="87" t="s">
        <v>177</v>
      </c>
      <c r="D73" s="88" t="s">
        <v>196</v>
      </c>
      <c r="E73" s="89">
        <v>3440.283604441056</v>
      </c>
      <c r="F73" s="90">
        <v>0.629034826217578</v>
      </c>
      <c r="G73" s="91">
        <v>8.7118236564484655E-2</v>
      </c>
      <c r="H73" s="91">
        <v>6.8525108690950683E-4</v>
      </c>
      <c r="I73" s="91">
        <v>6.560796585970563E-2</v>
      </c>
      <c r="J73" s="91">
        <v>2.3559125396424029E-2</v>
      </c>
      <c r="K73" s="91">
        <v>1.8990547621359669E-2</v>
      </c>
      <c r="L73" s="91">
        <v>3.7332711245141682E-2</v>
      </c>
      <c r="M73" s="91">
        <v>1.8980772014553809E-2</v>
      </c>
      <c r="N73" s="91">
        <v>1.2828787264736099E-4</v>
      </c>
      <c r="O73" s="91">
        <v>1.0015456724223801E-3</v>
      </c>
      <c r="P73" s="91">
        <v>1.216488912278328E-2</v>
      </c>
      <c r="Q73" s="91">
        <v>8.4394813820015905E-3</v>
      </c>
      <c r="R73" s="91">
        <v>1.8526739264733541E-2</v>
      </c>
      <c r="S73" s="91">
        <v>8.6651865887329223E-4</v>
      </c>
      <c r="T73" s="91">
        <v>5.1619754392880399E-2</v>
      </c>
      <c r="U73" s="91">
        <v>1.6180830413320219E-2</v>
      </c>
      <c r="V73" s="91">
        <v>9.7529648866401843E-3</v>
      </c>
      <c r="W73" s="92">
        <v>9.5523275404658626E-6</v>
      </c>
      <c r="X73" s="85">
        <f t="shared" si="1"/>
        <v>0.99999999999999989</v>
      </c>
      <c r="Y73" s="35"/>
      <c r="Z73" s="35"/>
      <c r="AA73" s="35"/>
      <c r="AB73" s="35"/>
    </row>
    <row r="74" spans="1:28" ht="16.5" hidden="1" customHeight="1" x14ac:dyDescent="0.2">
      <c r="A74" s="86" t="s">
        <v>174</v>
      </c>
      <c r="B74" s="87">
        <v>80</v>
      </c>
      <c r="C74" s="87" t="s">
        <v>177</v>
      </c>
      <c r="D74" s="88" t="s">
        <v>197</v>
      </c>
      <c r="E74" s="89">
        <v>2689.049746246711</v>
      </c>
      <c r="F74" s="90">
        <v>0.60204702224098938</v>
      </c>
      <c r="G74" s="91">
        <v>0.1234756475349779</v>
      </c>
      <c r="H74" s="91">
        <v>5.9709857140762652E-4</v>
      </c>
      <c r="I74" s="91">
        <v>5.7167983292763278E-2</v>
      </c>
      <c r="J74" s="91">
        <v>2.0528417081774879E-2</v>
      </c>
      <c r="K74" s="91">
        <v>1.747187861858843E-2</v>
      </c>
      <c r="L74" s="91">
        <v>3.4347224334082993E-2</v>
      </c>
      <c r="M74" s="91">
        <v>2.0990700504142021E-2</v>
      </c>
      <c r="N74" s="91">
        <v>1.289478057742793E-4</v>
      </c>
      <c r="O74" s="91">
        <v>1.006697781922005E-3</v>
      </c>
      <c r="P74" s="91">
        <v>1.172782565295602E-2</v>
      </c>
      <c r="Q74" s="91">
        <v>8.1362653823216693E-3</v>
      </c>
      <c r="R74" s="91">
        <v>1.7861105499731609E-2</v>
      </c>
      <c r="S74" s="91">
        <v>1.2668744262375089E-3</v>
      </c>
      <c r="T74" s="91">
        <v>5.6455091619209002E-2</v>
      </c>
      <c r="U74" s="91">
        <v>1.780898762523719E-2</v>
      </c>
      <c r="V74" s="91">
        <v>8.9730228989853642E-3</v>
      </c>
      <c r="W74" s="92">
        <v>9.2091288990624437E-6</v>
      </c>
      <c r="X74" s="85">
        <f t="shared" si="1"/>
        <v>1.0000000000000004</v>
      </c>
      <c r="Y74" s="35"/>
      <c r="Z74" s="35"/>
      <c r="AA74" s="35"/>
      <c r="AB74" s="35"/>
    </row>
    <row r="75" spans="1:28" ht="16.5" hidden="1" customHeight="1" x14ac:dyDescent="0.2">
      <c r="A75" s="86" t="s">
        <v>174</v>
      </c>
      <c r="B75" s="87">
        <v>80</v>
      </c>
      <c r="C75" s="87" t="s">
        <v>177</v>
      </c>
      <c r="D75" s="88" t="s">
        <v>198</v>
      </c>
      <c r="E75" s="89">
        <v>2461.3989253111208</v>
      </c>
      <c r="F75" s="90">
        <v>0.58245022152338177</v>
      </c>
      <c r="G75" s="91">
        <v>0.1447382595805731</v>
      </c>
      <c r="H75" s="91">
        <v>5.595850327230977E-4</v>
      </c>
      <c r="I75" s="91">
        <v>5.3576326143569532E-2</v>
      </c>
      <c r="J75" s="91">
        <v>1.923869105460678E-2</v>
      </c>
      <c r="K75" s="91">
        <v>1.885169998988484E-2</v>
      </c>
      <c r="L75" s="91">
        <v>3.7059756581786327E-2</v>
      </c>
      <c r="M75" s="91">
        <v>2.3811544739627641E-2</v>
      </c>
      <c r="N75" s="91">
        <v>1.4730777459928901E-4</v>
      </c>
      <c r="O75" s="91">
        <v>1.1500343806435721E-3</v>
      </c>
      <c r="P75" s="91">
        <v>7.9766048416511828E-3</v>
      </c>
      <c r="Q75" s="91">
        <v>5.5338283294847426E-3</v>
      </c>
      <c r="R75" s="91">
        <v>1.214811550088926E-2</v>
      </c>
      <c r="S75" s="91">
        <v>1.3843315800511229E-3</v>
      </c>
      <c r="T75" s="91">
        <v>5.7882364190887568E-2</v>
      </c>
      <c r="U75" s="91">
        <v>2.3803408239673359E-2</v>
      </c>
      <c r="V75" s="91">
        <v>9.6816569864486141E-3</v>
      </c>
      <c r="W75" s="92">
        <v>6.2635295183754863E-6</v>
      </c>
      <c r="X75" s="85">
        <f t="shared" si="1"/>
        <v>1</v>
      </c>
      <c r="Y75" s="35"/>
      <c r="Z75" s="35"/>
      <c r="AA75" s="35"/>
      <c r="AB75" s="35"/>
    </row>
    <row r="76" spans="1:28" ht="16.5" hidden="1" customHeight="1" x14ac:dyDescent="0.2">
      <c r="A76" s="86" t="s">
        <v>174</v>
      </c>
      <c r="B76" s="87">
        <v>80</v>
      </c>
      <c r="C76" s="87" t="s">
        <v>177</v>
      </c>
      <c r="D76" s="88" t="s">
        <v>199</v>
      </c>
      <c r="E76" s="89">
        <v>2391.265570335675</v>
      </c>
      <c r="F76" s="90">
        <v>0.60374904898866244</v>
      </c>
      <c r="G76" s="91">
        <v>0.15677269015862549</v>
      </c>
      <c r="H76" s="91">
        <v>4.9768547507577515E-4</v>
      </c>
      <c r="I76" s="91">
        <v>4.7649879411216199E-2</v>
      </c>
      <c r="J76" s="91">
        <v>1.7110566826196719E-2</v>
      </c>
      <c r="K76" s="91">
        <v>1.497052299514849E-2</v>
      </c>
      <c r="L76" s="91">
        <v>2.9429915519551351E-2</v>
      </c>
      <c r="M76" s="91">
        <v>1.875869882451503E-2</v>
      </c>
      <c r="N76" s="91">
        <v>1.186725543033421E-4</v>
      </c>
      <c r="O76" s="91">
        <v>9.2647871342082849E-4</v>
      </c>
      <c r="P76" s="91">
        <v>5.5401944655975388E-3</v>
      </c>
      <c r="Q76" s="91">
        <v>3.8435506952143109E-3</v>
      </c>
      <c r="R76" s="91">
        <v>8.4375399811750483E-3</v>
      </c>
      <c r="S76" s="91">
        <v>1.78127138733553E-3</v>
      </c>
      <c r="T76" s="91">
        <v>6.0830417877508383E-2</v>
      </c>
      <c r="U76" s="91">
        <v>2.1890112662889569E-2</v>
      </c>
      <c r="V76" s="91">
        <v>7.6884030949218611E-3</v>
      </c>
      <c r="W76" s="92">
        <v>4.3503686420082758E-6</v>
      </c>
      <c r="X76" s="85">
        <f t="shared" si="1"/>
        <v>0.99999999999999978</v>
      </c>
      <c r="Y76" s="35"/>
      <c r="Z76" s="35"/>
      <c r="AA76" s="35"/>
      <c r="AB76" s="35"/>
    </row>
    <row r="77" spans="1:28" ht="17.25" hidden="1" customHeight="1" thickBot="1" x14ac:dyDescent="0.25">
      <c r="A77" s="93" t="s">
        <v>174</v>
      </c>
      <c r="B77" s="94">
        <v>80</v>
      </c>
      <c r="C77" s="94" t="s">
        <v>177</v>
      </c>
      <c r="D77" s="95" t="s">
        <v>200</v>
      </c>
      <c r="E77" s="96">
        <v>1807.741463604518</v>
      </c>
      <c r="F77" s="97">
        <v>0.58858166806452838</v>
      </c>
      <c r="G77" s="98">
        <v>0.15093220100699031</v>
      </c>
      <c r="H77" s="98">
        <v>5.6236294050371089E-4</v>
      </c>
      <c r="I77" s="98">
        <v>5.3842291250832397E-2</v>
      </c>
      <c r="J77" s="98">
        <v>1.93341963066135E-2</v>
      </c>
      <c r="K77" s="98">
        <v>1.7300451645878609E-2</v>
      </c>
      <c r="L77" s="98">
        <v>3.4010223327086947E-2</v>
      </c>
      <c r="M77" s="98">
        <v>1.9074844664980321E-2</v>
      </c>
      <c r="N77" s="98">
        <v>2.1681263718298721E-4</v>
      </c>
      <c r="O77" s="98">
        <v>1.6926600622180581E-3</v>
      </c>
      <c r="P77" s="98">
        <v>6.5837914739359966E-3</v>
      </c>
      <c r="Q77" s="98">
        <v>4.5675538022948194E-3</v>
      </c>
      <c r="R77" s="98">
        <v>1.0026905036277079E-2</v>
      </c>
      <c r="S77" s="98">
        <v>1.7022202152713411E-3</v>
      </c>
      <c r="T77" s="98">
        <v>6.0242569338781249E-2</v>
      </c>
      <c r="U77" s="98">
        <v>2.243909514164516E-2</v>
      </c>
      <c r="V77" s="98">
        <v>8.8849832447954347E-3</v>
      </c>
      <c r="W77" s="99">
        <v>5.1698401836953249E-6</v>
      </c>
      <c r="X77" s="100">
        <f t="shared" si="1"/>
        <v>1</v>
      </c>
      <c r="Y77" s="35"/>
      <c r="Z77" s="35"/>
      <c r="AA77" s="35"/>
      <c r="AB77" s="35"/>
    </row>
    <row r="78" spans="1:28" ht="16.5" hidden="1" customHeight="1" x14ac:dyDescent="0.2">
      <c r="A78" s="78" t="s">
        <v>201</v>
      </c>
      <c r="B78" s="79">
        <v>80</v>
      </c>
      <c r="C78" s="79" t="s">
        <v>177</v>
      </c>
      <c r="D78" s="80" t="s">
        <v>176</v>
      </c>
      <c r="E78" s="81">
        <v>1279.9679394971861</v>
      </c>
      <c r="F78" s="82">
        <v>0.56943796616037201</v>
      </c>
      <c r="G78" s="83">
        <v>0.1440659596843302</v>
      </c>
      <c r="H78" s="83">
        <v>6.2513310643293771E-4</v>
      </c>
      <c r="I78" s="83">
        <v>5.9852092595133827E-2</v>
      </c>
      <c r="J78" s="83">
        <v>2.1492252292997199E-2</v>
      </c>
      <c r="K78" s="83">
        <v>1.957366645753425E-2</v>
      </c>
      <c r="L78" s="83">
        <v>3.8479039806410952E-2</v>
      </c>
      <c r="M78" s="83">
        <v>1.7658420278306289E-2</v>
      </c>
      <c r="N78" s="83">
        <v>3.138117186048694E-4</v>
      </c>
      <c r="O78" s="83">
        <v>2.4499335926169629E-3</v>
      </c>
      <c r="P78" s="83">
        <v>7.5866965127656246E-3</v>
      </c>
      <c r="Q78" s="83">
        <v>5.2633265559704984E-3</v>
      </c>
      <c r="R78" s="83">
        <v>1.155429751590807E-2</v>
      </c>
      <c r="S78" s="83">
        <v>1.820389625659953E-3</v>
      </c>
      <c r="T78" s="83">
        <v>6.6928617445616581E-2</v>
      </c>
      <c r="U78" s="83">
        <v>2.2840002392319501E-2</v>
      </c>
      <c r="V78" s="83">
        <v>1.0052436900156669E-2</v>
      </c>
      <c r="W78" s="84">
        <v>5.9573588635772473E-6</v>
      </c>
      <c r="X78" s="85">
        <f t="shared" si="1"/>
        <v>1.0000000000000002</v>
      </c>
      <c r="Y78" s="35"/>
      <c r="Z78" s="35"/>
      <c r="AA78" s="35"/>
      <c r="AB78" s="35"/>
    </row>
    <row r="79" spans="1:28" ht="16.5" hidden="1" customHeight="1" x14ac:dyDescent="0.2">
      <c r="A79" s="86" t="s">
        <v>201</v>
      </c>
      <c r="B79" s="87">
        <v>80</v>
      </c>
      <c r="C79" s="87" t="s">
        <v>177</v>
      </c>
      <c r="D79" s="88" t="s">
        <v>178</v>
      </c>
      <c r="E79" s="89">
        <v>868.14153419093282</v>
      </c>
      <c r="F79" s="90">
        <v>0.55411119724123481</v>
      </c>
      <c r="G79" s="91">
        <v>0.1381588362744926</v>
      </c>
      <c r="H79" s="91">
        <v>6.9087661330365525E-4</v>
      </c>
      <c r="I79" s="91">
        <v>6.6146570395562279E-2</v>
      </c>
      <c r="J79" s="91">
        <v>2.3752532578510181E-2</v>
      </c>
      <c r="K79" s="91">
        <v>2.194179198078695E-2</v>
      </c>
      <c r="L79" s="91">
        <v>4.3134437223829578E-2</v>
      </c>
      <c r="M79" s="91">
        <v>1.795324765386629E-2</v>
      </c>
      <c r="N79" s="91">
        <v>4.1326270213216753E-4</v>
      </c>
      <c r="O79" s="91">
        <v>3.226349165768676E-3</v>
      </c>
      <c r="P79" s="91">
        <v>8.6445304712909638E-3</v>
      </c>
      <c r="Q79" s="91">
        <v>5.9972066520499146E-3</v>
      </c>
      <c r="R79" s="91">
        <v>1.316534499337952E-2</v>
      </c>
      <c r="S79" s="91">
        <v>1.7300492964115251E-3</v>
      </c>
      <c r="T79" s="91">
        <v>6.6260552731336408E-2</v>
      </c>
      <c r="U79" s="91">
        <v>2.3397792219831438E-2</v>
      </c>
      <c r="V79" s="91">
        <v>1.1268633796420071E-2</v>
      </c>
      <c r="W79" s="92">
        <v>6.7880097929257664E-6</v>
      </c>
      <c r="X79" s="85">
        <f t="shared" si="1"/>
        <v>1</v>
      </c>
      <c r="Y79" s="35"/>
      <c r="Z79" s="35"/>
      <c r="AA79" s="35"/>
      <c r="AB79" s="35"/>
    </row>
    <row r="80" spans="1:28" ht="16.5" hidden="1" customHeight="1" x14ac:dyDescent="0.2">
      <c r="A80" s="86" t="s">
        <v>201</v>
      </c>
      <c r="B80" s="87">
        <v>80</v>
      </c>
      <c r="C80" s="87" t="s">
        <v>177</v>
      </c>
      <c r="D80" s="88" t="s">
        <v>179</v>
      </c>
      <c r="E80" s="89">
        <v>619.21559512046178</v>
      </c>
      <c r="F80" s="90">
        <v>0.53862959148286038</v>
      </c>
      <c r="G80" s="91">
        <v>0.13219203686101799</v>
      </c>
      <c r="H80" s="91">
        <v>7.5728428604377005E-4</v>
      </c>
      <c r="I80" s="91">
        <v>7.2504637400761088E-2</v>
      </c>
      <c r="J80" s="91">
        <v>2.6035647073702008E-2</v>
      </c>
      <c r="K80" s="91">
        <v>2.4333841207259291E-2</v>
      </c>
      <c r="L80" s="91">
        <v>4.783686523362609E-2</v>
      </c>
      <c r="M80" s="91">
        <v>1.8251053487520971E-2</v>
      </c>
      <c r="N80" s="91">
        <v>5.13718377256869E-4</v>
      </c>
      <c r="O80" s="91">
        <v>4.0106083838474856E-3</v>
      </c>
      <c r="P80" s="91">
        <v>9.7130510701277772E-3</v>
      </c>
      <c r="Q80" s="91">
        <v>6.7385006835162077E-3</v>
      </c>
      <c r="R80" s="91">
        <v>1.4792667884187529E-2</v>
      </c>
      <c r="S80" s="91">
        <v>1.638796314854559E-3</v>
      </c>
      <c r="T80" s="91">
        <v>6.5585738973646557E-2</v>
      </c>
      <c r="U80" s="91">
        <v>2.396121705197523E-2</v>
      </c>
      <c r="V80" s="91">
        <v>1.2497117175522821E-2</v>
      </c>
      <c r="W80" s="92">
        <v>7.627052273362997E-6</v>
      </c>
      <c r="X80" s="85">
        <f t="shared" si="1"/>
        <v>1</v>
      </c>
      <c r="Y80" s="35"/>
      <c r="Z80" s="35"/>
      <c r="AA80" s="35"/>
      <c r="AB80" s="35"/>
    </row>
    <row r="81" spans="1:28" ht="16.5" hidden="1" customHeight="1" x14ac:dyDescent="0.2">
      <c r="A81" s="86" t="s">
        <v>201</v>
      </c>
      <c r="B81" s="87">
        <v>80</v>
      </c>
      <c r="C81" s="87" t="s">
        <v>177</v>
      </c>
      <c r="D81" s="88" t="s">
        <v>180</v>
      </c>
      <c r="E81" s="89">
        <v>490.22876943462308</v>
      </c>
      <c r="F81" s="90">
        <v>0.52299079064250398</v>
      </c>
      <c r="G81" s="91">
        <v>0.12616465254843079</v>
      </c>
      <c r="H81" s="91">
        <v>8.2436624023269191E-4</v>
      </c>
      <c r="I81" s="91">
        <v>7.8927262106222265E-2</v>
      </c>
      <c r="J81" s="91">
        <v>2.834194355504227E-2</v>
      </c>
      <c r="K81" s="91">
        <v>2.6750178506954068E-2</v>
      </c>
      <c r="L81" s="91">
        <v>5.2587040135318147E-2</v>
      </c>
      <c r="M81" s="91">
        <v>1.855188314268142E-2</v>
      </c>
      <c r="N81" s="91">
        <v>6.1519404593606572E-4</v>
      </c>
      <c r="O81" s="91">
        <v>4.8028307095008644E-3</v>
      </c>
      <c r="P81" s="91">
        <v>1.079242107216959E-2</v>
      </c>
      <c r="Q81" s="91">
        <v>7.4873215683249599E-3</v>
      </c>
      <c r="R81" s="91">
        <v>1.643651407104274E-2</v>
      </c>
      <c r="S81" s="91">
        <v>1.54661678083651E-3</v>
      </c>
      <c r="T81" s="91">
        <v>6.4904073381229888E-2</v>
      </c>
      <c r="U81" s="91">
        <v>2.4530362712698549E-2</v>
      </c>
      <c r="V81" s="91">
        <v>1.3738074166762799E-2</v>
      </c>
      <c r="W81" s="92">
        <v>8.4746141124221397E-6</v>
      </c>
      <c r="X81" s="85">
        <f t="shared" si="1"/>
        <v>1</v>
      </c>
      <c r="Y81" s="35"/>
      <c r="Z81" s="35"/>
      <c r="AA81" s="35"/>
      <c r="AB81" s="35"/>
    </row>
    <row r="82" spans="1:28" ht="16.5" hidden="1" customHeight="1" x14ac:dyDescent="0.2">
      <c r="A82" s="86" t="s">
        <v>201</v>
      </c>
      <c r="B82" s="87">
        <v>80</v>
      </c>
      <c r="C82" s="87" t="s">
        <v>177</v>
      </c>
      <c r="D82" s="88" t="s">
        <v>181</v>
      </c>
      <c r="E82" s="89">
        <v>497.9430774071908</v>
      </c>
      <c r="F82" s="90">
        <v>0.50719238834342562</v>
      </c>
      <c r="G82" s="91">
        <v>0.1200757558898277</v>
      </c>
      <c r="H82" s="91">
        <v>8.9213279791850299E-4</v>
      </c>
      <c r="I82" s="91">
        <v>8.5415432775359193E-2</v>
      </c>
      <c r="J82" s="91">
        <v>3.0671776897451632E-2</v>
      </c>
      <c r="K82" s="91">
        <v>2.9191175687015111E-2</v>
      </c>
      <c r="L82" s="91">
        <v>5.7385692848783157E-2</v>
      </c>
      <c r="M82" s="91">
        <v>1.885578290866944E-2</v>
      </c>
      <c r="N82" s="91">
        <v>7.1770532245446364E-4</v>
      </c>
      <c r="O82" s="91">
        <v>5.6031380437234438E-3</v>
      </c>
      <c r="P82" s="91">
        <v>1.188280656245664E-2</v>
      </c>
      <c r="Q82" s="91">
        <v>8.2437845291954814E-3</v>
      </c>
      <c r="R82" s="91">
        <v>1.8097136496179549E-2</v>
      </c>
      <c r="S82" s="91">
        <v>1.453496510489393E-3</v>
      </c>
      <c r="T82" s="91">
        <v>6.4215451064699822E-2</v>
      </c>
      <c r="U82" s="91">
        <v>2.510531677769811E-2</v>
      </c>
      <c r="V82" s="91">
        <v>1.499169571892627E-2</v>
      </c>
      <c r="W82" s="92">
        <v>9.3308257263106731E-6</v>
      </c>
      <c r="X82" s="85">
        <f t="shared" si="1"/>
        <v>0.99999999999999978</v>
      </c>
      <c r="Y82" s="35"/>
      <c r="Z82" s="35"/>
      <c r="AA82" s="35"/>
      <c r="AB82" s="35"/>
    </row>
    <row r="83" spans="1:28" ht="16.5" hidden="1" customHeight="1" x14ac:dyDescent="0.2">
      <c r="A83" s="86" t="s">
        <v>201</v>
      </c>
      <c r="B83" s="87">
        <v>80</v>
      </c>
      <c r="C83" s="87" t="s">
        <v>177</v>
      </c>
      <c r="D83" s="88" t="s">
        <v>182</v>
      </c>
      <c r="E83" s="89">
        <v>731.64491838615368</v>
      </c>
      <c r="F83" s="90">
        <v>0.49123192884051547</v>
      </c>
      <c r="G83" s="91">
        <v>0.11392440041113409</v>
      </c>
      <c r="H83" s="91">
        <v>9.6059449291275656E-4</v>
      </c>
      <c r="I83" s="91">
        <v>9.1970157946446363E-2</v>
      </c>
      <c r="J83" s="91">
        <v>3.3025509256338577E-2</v>
      </c>
      <c r="K83" s="91">
        <v>3.1657212182449553E-2</v>
      </c>
      <c r="L83" s="91">
        <v>6.2233569289191118E-2</v>
      </c>
      <c r="M83" s="91">
        <v>1.9162800024462141E-2</v>
      </c>
      <c r="N83" s="91">
        <v>8.2126814143388435E-4</v>
      </c>
      <c r="O83" s="91">
        <v>6.4116547883873434E-3</v>
      </c>
      <c r="P83" s="91">
        <v>1.298437703337083E-2</v>
      </c>
      <c r="Q83" s="91">
        <v>9.0080071527154481E-3</v>
      </c>
      <c r="R83" s="91">
        <v>1.9774793291105389E-2</v>
      </c>
      <c r="S83" s="91">
        <v>1.359421028954028E-3</v>
      </c>
      <c r="T83" s="91">
        <v>6.3519764982796489E-2</v>
      </c>
      <c r="U83" s="91">
        <v>2.5686168619342548E-2</v>
      </c>
      <c r="V83" s="91">
        <v>1.6258176698236929E-2</v>
      </c>
      <c r="W83" s="92">
        <v>1.019582020680866E-5</v>
      </c>
      <c r="X83" s="85">
        <f t="shared" si="1"/>
        <v>0.99999999999999989</v>
      </c>
      <c r="Y83" s="35"/>
      <c r="Z83" s="35"/>
      <c r="AA83" s="35"/>
      <c r="AB83" s="35"/>
    </row>
    <row r="84" spans="1:28" ht="16.5" hidden="1" customHeight="1" x14ac:dyDescent="0.2">
      <c r="A84" s="86" t="s">
        <v>201</v>
      </c>
      <c r="B84" s="87">
        <v>80</v>
      </c>
      <c r="C84" s="87" t="s">
        <v>177</v>
      </c>
      <c r="D84" s="88" t="s">
        <v>183</v>
      </c>
      <c r="E84" s="89">
        <v>1908.8621816359839</v>
      </c>
      <c r="F84" s="90">
        <v>0.47510690574773679</v>
      </c>
      <c r="G84" s="91">
        <v>0.10770962012064569</v>
      </c>
      <c r="H84" s="91">
        <v>1.029762076249054E-3</v>
      </c>
      <c r="I84" s="91">
        <v>9.8592466955239474E-2</v>
      </c>
      <c r="J84" s="91">
        <v>3.5403510255266751E-2</v>
      </c>
      <c r="K84" s="91">
        <v>3.4148675252749332E-2</v>
      </c>
      <c r="L84" s="91">
        <v>6.7131430753534532E-2</v>
      </c>
      <c r="M84" s="91">
        <v>1.9472982703170941E-2</v>
      </c>
      <c r="N84" s="91">
        <v>9.2589876609052194E-4</v>
      </c>
      <c r="O84" s="91">
        <v>7.2285079107067074E-3</v>
      </c>
      <c r="P84" s="91">
        <v>1.4097305472465941E-2</v>
      </c>
      <c r="Q84" s="91">
        <v>9.780109450273777E-3</v>
      </c>
      <c r="R84" s="91">
        <v>2.146974791036332E-2</v>
      </c>
      <c r="S84" s="91">
        <v>1.264375562879229E-3</v>
      </c>
      <c r="T84" s="91">
        <v>6.2816905886918337E-2</v>
      </c>
      <c r="U84" s="91">
        <v>2.6273009452984719E-2</v>
      </c>
      <c r="V84" s="91">
        <v>1.7537715989334769E-2</v>
      </c>
      <c r="W84" s="92">
        <v>1.1069733390236311E-5</v>
      </c>
      <c r="X84" s="85">
        <f t="shared" si="1"/>
        <v>1.0000000000000002</v>
      </c>
      <c r="Y84" s="35"/>
      <c r="Z84" s="35"/>
      <c r="AA84" s="35"/>
      <c r="AB84" s="35"/>
    </row>
    <row r="85" spans="1:28" ht="16.5" hidden="1" customHeight="1" x14ac:dyDescent="0.2">
      <c r="A85" s="86" t="s">
        <v>201</v>
      </c>
      <c r="B85" s="87">
        <v>75</v>
      </c>
      <c r="C85" s="87" t="s">
        <v>177</v>
      </c>
      <c r="D85" s="88" t="s">
        <v>184</v>
      </c>
      <c r="E85" s="89">
        <v>4522.6391616809669</v>
      </c>
      <c r="F85" s="90">
        <v>0.4588147607260018</v>
      </c>
      <c r="G85" s="91">
        <v>0.1014304290033194</v>
      </c>
      <c r="H85" s="91">
        <v>1.099646521811338E-3</v>
      </c>
      <c r="I85" s="91">
        <v>0.1052834104738453</v>
      </c>
      <c r="J85" s="91">
        <v>3.7806157179457393E-2</v>
      </c>
      <c r="K85" s="91">
        <v>3.6665960184626353E-2</v>
      </c>
      <c r="L85" s="91">
        <v>7.2080054319176717E-2</v>
      </c>
      <c r="M85" s="91">
        <v>1.978638015728167E-2</v>
      </c>
      <c r="N85" s="91">
        <v>1.031613796748929E-3</v>
      </c>
      <c r="O85" s="91">
        <v>8.053827009706551E-3</v>
      </c>
      <c r="P85" s="91">
        <v>1.5221768453028771E-2</v>
      </c>
      <c r="Q85" s="91">
        <v>1.056021392088804E-2</v>
      </c>
      <c r="R85" s="91">
        <v>2.3182269269453701E-2</v>
      </c>
      <c r="S85" s="91">
        <v>1.1683450326877729E-3</v>
      </c>
      <c r="T85" s="91">
        <v>6.2106762263928958E-2</v>
      </c>
      <c r="U85" s="91">
        <v>2.6865932384714051E-2</v>
      </c>
      <c r="V85" s="91">
        <v>1.8830516599394651E-2</v>
      </c>
      <c r="W85" s="92">
        <v>1.195270392856597E-5</v>
      </c>
      <c r="X85" s="85">
        <f t="shared" si="1"/>
        <v>0.99999999999999989</v>
      </c>
      <c r="Y85" s="35"/>
      <c r="Z85" s="35"/>
      <c r="AA85" s="35"/>
      <c r="AB85" s="35"/>
    </row>
    <row r="86" spans="1:28" ht="16.5" hidden="1" customHeight="1" x14ac:dyDescent="0.2">
      <c r="A86" s="86" t="s">
        <v>201</v>
      </c>
      <c r="B86" s="87">
        <v>73</v>
      </c>
      <c r="C86" s="87" t="s">
        <v>177</v>
      </c>
      <c r="D86" s="88" t="s">
        <v>185</v>
      </c>
      <c r="E86" s="89">
        <v>4980.303140030047</v>
      </c>
      <c r="F86" s="90">
        <v>0.52475169359049056</v>
      </c>
      <c r="G86" s="91">
        <v>8.086739138987413E-2</v>
      </c>
      <c r="H86" s="91">
        <v>1.0451502964242199E-3</v>
      </c>
      <c r="I86" s="91">
        <v>0.100065780669264</v>
      </c>
      <c r="J86" s="91">
        <v>3.59325615995989E-2</v>
      </c>
      <c r="K86" s="91">
        <v>3.5731160074287817E-2</v>
      </c>
      <c r="L86" s="91">
        <v>7.024237047313836E-2</v>
      </c>
      <c r="M86" s="91">
        <v>1.4456951309105581E-2</v>
      </c>
      <c r="N86" s="91">
        <v>6.8070173154765993E-4</v>
      </c>
      <c r="O86" s="91">
        <v>5.3142503603282234E-3</v>
      </c>
      <c r="P86" s="91">
        <v>1.2411494124893721E-2</v>
      </c>
      <c r="Q86" s="91">
        <v>8.6105654176235578E-3</v>
      </c>
      <c r="R86" s="91">
        <v>1.8902310840385839E-2</v>
      </c>
      <c r="S86" s="91">
        <v>6.7013993047416467E-4</v>
      </c>
      <c r="T86" s="91">
        <v>5.2941054507459021E-2</v>
      </c>
      <c r="U86" s="91">
        <v>1.90162458828321E-2</v>
      </c>
      <c r="V86" s="91">
        <v>1.8350431831227951E-2</v>
      </c>
      <c r="W86" s="92">
        <v>9.7459710442824659E-6</v>
      </c>
      <c r="X86" s="85">
        <f t="shared" si="1"/>
        <v>1</v>
      </c>
      <c r="Y86" s="35"/>
      <c r="Z86" s="35"/>
      <c r="AA86" s="35"/>
      <c r="AB86" s="35"/>
    </row>
    <row r="87" spans="1:28" ht="16.5" hidden="1" customHeight="1" x14ac:dyDescent="0.2">
      <c r="A87" s="86" t="s">
        <v>201</v>
      </c>
      <c r="B87" s="87">
        <v>75</v>
      </c>
      <c r="C87" s="87" t="s">
        <v>177</v>
      </c>
      <c r="D87" s="88" t="s">
        <v>186</v>
      </c>
      <c r="E87" s="89">
        <v>4357.3087083423434</v>
      </c>
      <c r="F87" s="90">
        <v>0.43123073611456059</v>
      </c>
      <c r="G87" s="91">
        <v>8.558299871799438E-2</v>
      </c>
      <c r="H87" s="91">
        <v>1.433987029241519E-3</v>
      </c>
      <c r="I87" s="91">
        <v>0.13729415954966939</v>
      </c>
      <c r="J87" s="91">
        <v>4.9300878005331637E-2</v>
      </c>
      <c r="K87" s="91">
        <v>5.0308464478228607E-2</v>
      </c>
      <c r="L87" s="91">
        <v>9.889927425998607E-2</v>
      </c>
      <c r="M87" s="91">
        <v>1.5099454493965511E-2</v>
      </c>
      <c r="N87" s="91">
        <v>5.8146587034785474E-4</v>
      </c>
      <c r="O87" s="91">
        <v>4.5395142509613217E-3</v>
      </c>
      <c r="P87" s="91">
        <v>8.8740113386871437E-3</v>
      </c>
      <c r="Q87" s="91">
        <v>6.1564106931528018E-3</v>
      </c>
      <c r="R87" s="91">
        <v>1.3514837056445791E-2</v>
      </c>
      <c r="S87" s="91">
        <v>1.0213386100125031E-3</v>
      </c>
      <c r="T87" s="91">
        <v>5.5471453256304079E-2</v>
      </c>
      <c r="U87" s="91">
        <v>1.4847158193435959E-2</v>
      </c>
      <c r="V87" s="91">
        <v>2.58368898748913E-2</v>
      </c>
      <c r="W87" s="92">
        <v>6.9682067834213932E-6</v>
      </c>
      <c r="X87" s="85">
        <f t="shared" si="1"/>
        <v>0.99999999999999989</v>
      </c>
      <c r="Y87" s="35"/>
      <c r="Z87" s="35"/>
      <c r="AA87" s="35"/>
      <c r="AB87" s="35"/>
    </row>
    <row r="88" spans="1:28" ht="16.5" hidden="1" customHeight="1" x14ac:dyDescent="0.2">
      <c r="A88" s="86" t="s">
        <v>201</v>
      </c>
      <c r="B88" s="87">
        <v>76</v>
      </c>
      <c r="C88" s="87" t="s">
        <v>177</v>
      </c>
      <c r="D88" s="88" t="s">
        <v>187</v>
      </c>
      <c r="E88" s="89">
        <v>3973.457412454828</v>
      </c>
      <c r="F88" s="90">
        <v>0.38372417693563349</v>
      </c>
      <c r="G88" s="91">
        <v>8.5680490502208523E-2</v>
      </c>
      <c r="H88" s="91">
        <v>1.579328106972235E-3</v>
      </c>
      <c r="I88" s="91">
        <v>0.15120954421366919</v>
      </c>
      <c r="J88" s="91">
        <v>5.4297745198862338E-2</v>
      </c>
      <c r="K88" s="91">
        <v>6.0524527700405922E-2</v>
      </c>
      <c r="L88" s="91">
        <v>0.1189825991824693</v>
      </c>
      <c r="M88" s="91">
        <v>1.441900592784332E-2</v>
      </c>
      <c r="N88" s="91">
        <v>5.6876661845743821E-4</v>
      </c>
      <c r="O88" s="91">
        <v>4.4403709686589481E-3</v>
      </c>
      <c r="P88" s="91">
        <v>7.8469571301254676E-3</v>
      </c>
      <c r="Q88" s="91">
        <v>5.4438842751989404E-3</v>
      </c>
      <c r="R88" s="91">
        <v>1.1950666159307691E-2</v>
      </c>
      <c r="S88" s="91">
        <v>1.0498905150493399E-3</v>
      </c>
      <c r="T88" s="91">
        <v>5.5154248390592013E-2</v>
      </c>
      <c r="U88" s="91">
        <v>1.203808871742486E-2</v>
      </c>
      <c r="V88" s="91">
        <v>3.1083547731851919E-2</v>
      </c>
      <c r="W88" s="92">
        <v>6.1617252690423769E-6</v>
      </c>
      <c r="X88" s="85">
        <f t="shared" si="1"/>
        <v>1</v>
      </c>
      <c r="Y88" s="35"/>
      <c r="Z88" s="35"/>
      <c r="AA88" s="35"/>
      <c r="AB88" s="35"/>
    </row>
    <row r="89" spans="1:28" ht="16.5" hidden="1" customHeight="1" x14ac:dyDescent="0.2">
      <c r="A89" s="86" t="s">
        <v>201</v>
      </c>
      <c r="B89" s="87">
        <v>78</v>
      </c>
      <c r="C89" s="87" t="s">
        <v>177</v>
      </c>
      <c r="D89" s="88" t="s">
        <v>188</v>
      </c>
      <c r="E89" s="89">
        <v>3822.5128103170259</v>
      </c>
      <c r="F89" s="90">
        <v>0.4123024412430395</v>
      </c>
      <c r="G89" s="91">
        <v>8.856649506840196E-2</v>
      </c>
      <c r="H89" s="91">
        <v>1.4928995119690819E-3</v>
      </c>
      <c r="I89" s="91">
        <v>0.14293461489419471</v>
      </c>
      <c r="J89" s="91">
        <v>5.1326305756570823E-2</v>
      </c>
      <c r="K89" s="91">
        <v>5.6279225126462239E-2</v>
      </c>
      <c r="L89" s="91">
        <v>0.1106369391045558</v>
      </c>
      <c r="M89" s="91">
        <v>1.5652744169833831E-2</v>
      </c>
      <c r="N89" s="91">
        <v>7.3908725829666751E-4</v>
      </c>
      <c r="O89" s="91">
        <v>5.7700671919652122E-3</v>
      </c>
      <c r="P89" s="91">
        <v>6.7478187493951016E-3</v>
      </c>
      <c r="Q89" s="91">
        <v>4.6813489321480741E-3</v>
      </c>
      <c r="R89" s="91">
        <v>1.0276713360386181E-2</v>
      </c>
      <c r="S89" s="91">
        <v>9.4590540792677421E-4</v>
      </c>
      <c r="T89" s="91">
        <v>5.2534131117163922E-2</v>
      </c>
      <c r="U89" s="91">
        <v>1.0204674396217009E-2</v>
      </c>
      <c r="V89" s="91">
        <v>2.8903290070916101E-2</v>
      </c>
      <c r="W89" s="92">
        <v>5.2986405570436603E-6</v>
      </c>
      <c r="X89" s="85">
        <f t="shared" si="1"/>
        <v>1</v>
      </c>
      <c r="Y89" s="35"/>
      <c r="Z89" s="35"/>
      <c r="AA89" s="35"/>
      <c r="AB89" s="35"/>
    </row>
    <row r="90" spans="1:28" ht="16.5" hidden="1" customHeight="1" x14ac:dyDescent="0.2">
      <c r="A90" s="86" t="s">
        <v>201</v>
      </c>
      <c r="B90" s="87">
        <v>80</v>
      </c>
      <c r="C90" s="87" t="s">
        <v>177</v>
      </c>
      <c r="D90" s="88" t="s">
        <v>189</v>
      </c>
      <c r="E90" s="89">
        <v>2915.448001834654</v>
      </c>
      <c r="F90" s="90">
        <v>0.46533102035952911</v>
      </c>
      <c r="G90" s="91">
        <v>8.8208631944108135E-2</v>
      </c>
      <c r="H90" s="91">
        <v>1.2472855230738051E-3</v>
      </c>
      <c r="I90" s="91">
        <v>0.1194188051334501</v>
      </c>
      <c r="J90" s="91">
        <v>4.2882027631312089E-2</v>
      </c>
      <c r="K90" s="91">
        <v>5.16370490077981E-2</v>
      </c>
      <c r="L90" s="91">
        <v>0.1015110821760144</v>
      </c>
      <c r="M90" s="91">
        <v>2.079946671299408E-2</v>
      </c>
      <c r="N90" s="91">
        <v>8.7695254370048965E-4</v>
      </c>
      <c r="O90" s="91">
        <v>6.8463838938020681E-3</v>
      </c>
      <c r="P90" s="91">
        <v>1.065970351527354E-2</v>
      </c>
      <c r="Q90" s="91">
        <v>7.3952477862145047E-3</v>
      </c>
      <c r="R90" s="91">
        <v>1.6234389452589738E-2</v>
      </c>
      <c r="S90" s="91">
        <v>7.9594340594463036E-4</v>
      </c>
      <c r="T90" s="91">
        <v>2.7941802724477289E-2</v>
      </c>
      <c r="U90" s="91">
        <v>1.1686627504115711E-2</v>
      </c>
      <c r="V90" s="91">
        <v>2.6519210286296949E-2</v>
      </c>
      <c r="W90" s="92">
        <v>8.3703993052795758E-6</v>
      </c>
      <c r="X90" s="85">
        <f t="shared" si="1"/>
        <v>0.99999999999999989</v>
      </c>
      <c r="Y90" s="35"/>
      <c r="Z90" s="35"/>
      <c r="AA90" s="35"/>
      <c r="AB90" s="35"/>
    </row>
    <row r="91" spans="1:28" ht="16.5" hidden="1" customHeight="1" x14ac:dyDescent="0.2">
      <c r="A91" s="86" t="s">
        <v>201</v>
      </c>
      <c r="B91" s="87">
        <v>80</v>
      </c>
      <c r="C91" s="87" t="s">
        <v>177</v>
      </c>
      <c r="D91" s="88" t="s">
        <v>190</v>
      </c>
      <c r="E91" s="89">
        <v>2988.2690429191121</v>
      </c>
      <c r="F91" s="90">
        <v>0.45430704409361972</v>
      </c>
      <c r="G91" s="91">
        <v>0.1032651214368191</v>
      </c>
      <c r="H91" s="91">
        <v>1.329960545068985E-3</v>
      </c>
      <c r="I91" s="91">
        <v>0.12733435627102391</v>
      </c>
      <c r="J91" s="91">
        <v>4.5724418176244973E-2</v>
      </c>
      <c r="K91" s="91">
        <v>5.1302114750579421E-2</v>
      </c>
      <c r="L91" s="91">
        <v>0.10085264914079289</v>
      </c>
      <c r="M91" s="91">
        <v>1.89725456666365E-2</v>
      </c>
      <c r="N91" s="91">
        <v>7.3740626717204926E-4</v>
      </c>
      <c r="O91" s="91">
        <v>5.7569436647642459E-3</v>
      </c>
      <c r="P91" s="91">
        <v>8.1353885473518482E-3</v>
      </c>
      <c r="Q91" s="91">
        <v>5.6439856942170057E-3</v>
      </c>
      <c r="R91" s="91">
        <v>1.2389938035012879E-2</v>
      </c>
      <c r="S91" s="91">
        <v>8.1745077201920112E-4</v>
      </c>
      <c r="T91" s="91">
        <v>2.656715009062403E-2</v>
      </c>
      <c r="U91" s="91">
        <v>1.050994034786637E-2</v>
      </c>
      <c r="V91" s="91">
        <v>2.634719828774286E-2</v>
      </c>
      <c r="W91" s="92">
        <v>6.3882124439354907E-6</v>
      </c>
      <c r="X91" s="85">
        <f t="shared" si="1"/>
        <v>0.99999999999999989</v>
      </c>
      <c r="Y91" s="35"/>
      <c r="Z91" s="35"/>
      <c r="AA91" s="35"/>
      <c r="AB91" s="35"/>
    </row>
    <row r="92" spans="1:28" ht="16.5" hidden="1" customHeight="1" x14ac:dyDescent="0.2">
      <c r="A92" s="86" t="s">
        <v>201</v>
      </c>
      <c r="B92" s="87">
        <v>80</v>
      </c>
      <c r="C92" s="87" t="s">
        <v>177</v>
      </c>
      <c r="D92" s="88" t="s">
        <v>191</v>
      </c>
      <c r="E92" s="89">
        <v>3119.0977976759918</v>
      </c>
      <c r="F92" s="90">
        <v>0.4360743863735605</v>
      </c>
      <c r="G92" s="91">
        <v>9.3665035391423734E-2</v>
      </c>
      <c r="H92" s="91">
        <v>1.461399124160078E-3</v>
      </c>
      <c r="I92" s="91">
        <v>0.13991867459519949</v>
      </c>
      <c r="J92" s="91">
        <v>5.0243313550348577E-2</v>
      </c>
      <c r="K92" s="91">
        <v>5.4540266264047253E-2</v>
      </c>
      <c r="L92" s="91">
        <v>0.1072183937117574</v>
      </c>
      <c r="M92" s="91">
        <v>1.5876464882190851E-2</v>
      </c>
      <c r="N92" s="91">
        <v>7.2807395906940753E-4</v>
      </c>
      <c r="O92" s="91">
        <v>5.6840861716822167E-3</v>
      </c>
      <c r="P92" s="91">
        <v>8.0453896096520372E-3</v>
      </c>
      <c r="Q92" s="91">
        <v>5.5815482686514132E-3</v>
      </c>
      <c r="R92" s="91">
        <v>1.2252872515053101E-2</v>
      </c>
      <c r="S92" s="91">
        <v>7.4403165725964128E-4</v>
      </c>
      <c r="T92" s="91">
        <v>2.6080267564995839E-2</v>
      </c>
      <c r="U92" s="91">
        <v>1.3869264875403509E-2</v>
      </c>
      <c r="V92" s="91">
        <v>2.80102139436448E-2</v>
      </c>
      <c r="W92" s="92">
        <v>6.3175419000015992E-6</v>
      </c>
      <c r="X92" s="85">
        <f t="shared" si="1"/>
        <v>1</v>
      </c>
      <c r="Y92" s="35"/>
      <c r="Z92" s="35"/>
      <c r="AA92" s="35"/>
      <c r="AB92" s="35"/>
    </row>
    <row r="93" spans="1:28" ht="16.5" hidden="1" customHeight="1" x14ac:dyDescent="0.2">
      <c r="A93" s="86" t="s">
        <v>201</v>
      </c>
      <c r="B93" s="87">
        <v>80</v>
      </c>
      <c r="C93" s="87" t="s">
        <v>177</v>
      </c>
      <c r="D93" s="88" t="s">
        <v>192</v>
      </c>
      <c r="E93" s="89">
        <v>3277.2101788746641</v>
      </c>
      <c r="F93" s="90">
        <v>0.46192987089343102</v>
      </c>
      <c r="G93" s="91">
        <v>9.7738537959639618E-2</v>
      </c>
      <c r="H93" s="91">
        <v>1.355814202363714E-3</v>
      </c>
      <c r="I93" s="91">
        <v>0.12980966188898499</v>
      </c>
      <c r="J93" s="91">
        <v>4.661327419675812E-2</v>
      </c>
      <c r="K93" s="91">
        <v>4.9382135608334959E-2</v>
      </c>
      <c r="L93" s="91">
        <v>9.7078243665856115E-2</v>
      </c>
      <c r="M93" s="91">
        <v>1.5695005753757742E-2</v>
      </c>
      <c r="N93" s="91">
        <v>7.9050024343856452E-4</v>
      </c>
      <c r="O93" s="91">
        <v>6.171449268950197E-3</v>
      </c>
      <c r="P93" s="91">
        <v>8.7815292663675666E-3</v>
      </c>
      <c r="Q93" s="91">
        <v>6.092250574664896E-3</v>
      </c>
      <c r="R93" s="91">
        <v>1.3373989801429049E-2</v>
      </c>
      <c r="S93" s="91">
        <v>8.5724548649830233E-4</v>
      </c>
      <c r="T93" s="91">
        <v>2.5083748365798159E-2</v>
      </c>
      <c r="U93" s="91">
        <v>1.387869156041136E-2</v>
      </c>
      <c r="V93" s="91">
        <v>2.536115567692682E-2</v>
      </c>
      <c r="W93" s="92">
        <v>6.8955863889812071E-6</v>
      </c>
      <c r="X93" s="85">
        <f t="shared" si="1"/>
        <v>1.0000000000000002</v>
      </c>
      <c r="Y93" s="35"/>
      <c r="Z93" s="35"/>
      <c r="AA93" s="35"/>
      <c r="AB93" s="35"/>
    </row>
    <row r="94" spans="1:28" ht="16.5" hidden="1" customHeight="1" x14ac:dyDescent="0.2">
      <c r="A94" s="86" t="s">
        <v>201</v>
      </c>
      <c r="B94" s="87">
        <v>80</v>
      </c>
      <c r="C94" s="87" t="s">
        <v>177</v>
      </c>
      <c r="D94" s="88" t="s">
        <v>193</v>
      </c>
      <c r="E94" s="89">
        <v>3495.4171925307751</v>
      </c>
      <c r="F94" s="90">
        <v>0.46824749463837378</v>
      </c>
      <c r="G94" s="91">
        <v>0.10137098444881799</v>
      </c>
      <c r="H94" s="91">
        <v>1.284004689068271E-3</v>
      </c>
      <c r="I94" s="91">
        <v>0.1229344066917442</v>
      </c>
      <c r="J94" s="91">
        <v>4.4144442901628868E-2</v>
      </c>
      <c r="K94" s="91">
        <v>4.3312995125135451E-2</v>
      </c>
      <c r="L94" s="91">
        <v>8.51471780808572E-2</v>
      </c>
      <c r="M94" s="91">
        <v>1.7245107273527651E-2</v>
      </c>
      <c r="N94" s="91">
        <v>1.770807880350177E-3</v>
      </c>
      <c r="O94" s="91">
        <v>1.3824728188698751E-2</v>
      </c>
      <c r="P94" s="91">
        <v>1.0787389935301079E-2</v>
      </c>
      <c r="Q94" s="91">
        <v>7.4838311800851992E-3</v>
      </c>
      <c r="R94" s="91">
        <v>1.64288518095928E-2</v>
      </c>
      <c r="S94" s="91">
        <v>5.2409615115594338E-4</v>
      </c>
      <c r="T94" s="91">
        <v>2.819637293218975E-2</v>
      </c>
      <c r="U94" s="91">
        <v>1.5044606805740129E-2</v>
      </c>
      <c r="V94" s="91">
        <v>2.2244230604257779E-2</v>
      </c>
      <c r="W94" s="92">
        <v>8.4706634749125055E-6</v>
      </c>
      <c r="X94" s="85">
        <f t="shared" si="1"/>
        <v>0.99999999999999978</v>
      </c>
      <c r="Y94" s="35"/>
      <c r="Z94" s="35"/>
      <c r="AA94" s="35"/>
      <c r="AB94" s="35"/>
    </row>
    <row r="95" spans="1:28" ht="16.5" hidden="1" customHeight="1" x14ac:dyDescent="0.2">
      <c r="A95" s="86" t="s">
        <v>201</v>
      </c>
      <c r="B95" s="87">
        <v>79</v>
      </c>
      <c r="C95" s="87" t="s">
        <v>177</v>
      </c>
      <c r="D95" s="88" t="s">
        <v>194</v>
      </c>
      <c r="E95" s="89">
        <v>3960.795415206584</v>
      </c>
      <c r="F95" s="90">
        <v>0.51992899689090777</v>
      </c>
      <c r="G95" s="91">
        <v>8.8007548355104395E-2</v>
      </c>
      <c r="H95" s="91">
        <v>1.1793296310396121E-3</v>
      </c>
      <c r="I95" s="91">
        <v>0.1129125070337961</v>
      </c>
      <c r="J95" s="91">
        <v>4.0545684920671732E-2</v>
      </c>
      <c r="K95" s="91">
        <v>3.2730846551876913E-2</v>
      </c>
      <c r="L95" s="91">
        <v>6.4344181510378948E-2</v>
      </c>
      <c r="M95" s="91">
        <v>1.7545146673125511E-2</v>
      </c>
      <c r="N95" s="91">
        <v>1.4184551260190659E-3</v>
      </c>
      <c r="O95" s="91">
        <v>1.10739040540085E-2</v>
      </c>
      <c r="P95" s="91">
        <v>1.0299394769242151E-2</v>
      </c>
      <c r="Q95" s="91">
        <v>7.145280941205685E-3</v>
      </c>
      <c r="R95" s="91">
        <v>1.568565069096596E-2</v>
      </c>
      <c r="S95" s="91">
        <v>8.3258576708970507E-4</v>
      </c>
      <c r="T95" s="91">
        <v>2.8862973259109789E-2</v>
      </c>
      <c r="U95" s="91">
        <v>3.0669863855157499E-2</v>
      </c>
      <c r="V95" s="91">
        <v>1.6809562498946409E-2</v>
      </c>
      <c r="W95" s="92">
        <v>8.087471353939655E-6</v>
      </c>
      <c r="X95" s="85">
        <f t="shared" si="1"/>
        <v>0.99999999999999956</v>
      </c>
      <c r="Y95" s="35"/>
      <c r="Z95" s="35"/>
      <c r="AA95" s="35"/>
      <c r="AB95" s="35"/>
    </row>
    <row r="96" spans="1:28" ht="16.5" hidden="1" customHeight="1" x14ac:dyDescent="0.2">
      <c r="A96" s="86" t="s">
        <v>201</v>
      </c>
      <c r="B96" s="87">
        <v>79</v>
      </c>
      <c r="C96" s="87" t="s">
        <v>177</v>
      </c>
      <c r="D96" s="88" t="s">
        <v>195</v>
      </c>
      <c r="E96" s="89">
        <v>4260.4956360322258</v>
      </c>
      <c r="F96" s="90">
        <v>0.63540465327457951</v>
      </c>
      <c r="G96" s="91">
        <v>8.6401125219552941E-2</v>
      </c>
      <c r="H96" s="91">
        <v>7.5691267809425272E-4</v>
      </c>
      <c r="I96" s="91">
        <v>7.2469058556552182E-2</v>
      </c>
      <c r="J96" s="91">
        <v>2.602287108771931E-2</v>
      </c>
      <c r="K96" s="91">
        <v>1.9014287338347511E-2</v>
      </c>
      <c r="L96" s="91">
        <v>3.7379380146798397E-2</v>
      </c>
      <c r="M96" s="91">
        <v>1.6899442259974511E-2</v>
      </c>
      <c r="N96" s="91">
        <v>5.2901616425801452E-4</v>
      </c>
      <c r="O96" s="91">
        <v>4.130038475347657E-3</v>
      </c>
      <c r="P96" s="91">
        <v>1.0838618381773449E-2</v>
      </c>
      <c r="Q96" s="91">
        <v>7.5193712919488344E-3</v>
      </c>
      <c r="R96" s="91">
        <v>1.6506871104397011E-2</v>
      </c>
      <c r="S96" s="91">
        <v>4.8731429272630059E-4</v>
      </c>
      <c r="T96" s="91">
        <v>2.6974279379732281E-2</v>
      </c>
      <c r="U96" s="91">
        <v>2.8893092578450099E-2</v>
      </c>
      <c r="V96" s="91">
        <v>9.7651568797736954E-3</v>
      </c>
      <c r="W96" s="92">
        <v>8.5108899739092637E-6</v>
      </c>
      <c r="X96" s="85">
        <f t="shared" si="1"/>
        <v>0.99999999999999978</v>
      </c>
      <c r="Y96" s="35"/>
      <c r="Z96" s="35"/>
      <c r="AA96" s="35"/>
      <c r="AB96" s="35"/>
    </row>
    <row r="97" spans="1:28" ht="16.5" hidden="1" customHeight="1" x14ac:dyDescent="0.2">
      <c r="A97" s="86" t="s">
        <v>201</v>
      </c>
      <c r="B97" s="87">
        <v>80</v>
      </c>
      <c r="C97" s="87" t="s">
        <v>177</v>
      </c>
      <c r="D97" s="88" t="s">
        <v>196</v>
      </c>
      <c r="E97" s="89">
        <v>3453.078940894211</v>
      </c>
      <c r="F97" s="90">
        <v>0.66872005952076974</v>
      </c>
      <c r="G97" s="91">
        <v>9.2614446629375971E-2</v>
      </c>
      <c r="H97" s="91">
        <v>5.702116199975785E-4</v>
      </c>
      <c r="I97" s="91">
        <v>5.4593747039979407E-2</v>
      </c>
      <c r="J97" s="91">
        <v>1.9604036118508299E-2</v>
      </c>
      <c r="K97" s="91">
        <v>1.58024279430974E-2</v>
      </c>
      <c r="L97" s="91">
        <v>3.106532213469549E-2</v>
      </c>
      <c r="M97" s="91">
        <v>1.8910439025292939E-2</v>
      </c>
      <c r="N97" s="91">
        <v>1.3638143749271931E-4</v>
      </c>
      <c r="O97" s="91">
        <v>1.0647322751624569E-3</v>
      </c>
      <c r="P97" s="91">
        <v>1.2932360879232781E-2</v>
      </c>
      <c r="Q97" s="91">
        <v>8.9719205628599613E-3</v>
      </c>
      <c r="R97" s="91">
        <v>1.969557434257713E-2</v>
      </c>
      <c r="S97" s="91">
        <v>4.9513240662953854E-4</v>
      </c>
      <c r="T97" s="91">
        <v>2.949574479493107E-2</v>
      </c>
      <c r="U97" s="91">
        <v>1.72016642419545E-2</v>
      </c>
      <c r="V97" s="91">
        <v>8.1156440522727816E-3</v>
      </c>
      <c r="W97" s="92">
        <v>1.015497517018671E-5</v>
      </c>
      <c r="X97" s="85">
        <f t="shared" si="1"/>
        <v>1.0000000000000002</v>
      </c>
      <c r="Y97" s="35"/>
      <c r="Z97" s="35"/>
      <c r="AA97" s="35"/>
      <c r="AB97" s="35"/>
    </row>
    <row r="98" spans="1:28" ht="16.5" hidden="1" customHeight="1" x14ac:dyDescent="0.2">
      <c r="A98" s="86" t="s">
        <v>201</v>
      </c>
      <c r="B98" s="87">
        <v>80</v>
      </c>
      <c r="C98" s="87" t="s">
        <v>177</v>
      </c>
      <c r="D98" s="88" t="s">
        <v>197</v>
      </c>
      <c r="E98" s="89">
        <v>2702.2403047030239</v>
      </c>
      <c r="F98" s="90">
        <v>0.63927423818463391</v>
      </c>
      <c r="G98" s="91">
        <v>0.1311106900229482</v>
      </c>
      <c r="H98" s="91">
        <v>4.9627168008186447E-4</v>
      </c>
      <c r="I98" s="91">
        <v>4.7514518496852023E-2</v>
      </c>
      <c r="J98" s="91">
        <v>1.7061960156053959E-2</v>
      </c>
      <c r="K98" s="91">
        <v>1.4521553008898279E-2</v>
      </c>
      <c r="L98" s="91">
        <v>2.8547304486493948E-2</v>
      </c>
      <c r="M98" s="91">
        <v>2.0888237721110859E-2</v>
      </c>
      <c r="N98" s="91">
        <v>1.369212158796061E-4</v>
      </c>
      <c r="O98" s="91">
        <v>1.0689463344986791E-3</v>
      </c>
      <c r="P98" s="91">
        <v>1.245300870677611E-2</v>
      </c>
      <c r="Q98" s="91">
        <v>8.6393664644182876E-3</v>
      </c>
      <c r="R98" s="91">
        <v>1.896553622834099E-2</v>
      </c>
      <c r="S98" s="91">
        <v>7.2304301159466049E-4</v>
      </c>
      <c r="T98" s="91">
        <v>3.2220604204187063E-2</v>
      </c>
      <c r="U98" s="91">
        <v>1.891019567638675E-2</v>
      </c>
      <c r="V98" s="91">
        <v>7.4578258309924879E-3</v>
      </c>
      <c r="W98" s="92">
        <v>9.7785698521995315E-6</v>
      </c>
      <c r="X98" s="85">
        <f t="shared" si="1"/>
        <v>0.99999999999999978</v>
      </c>
      <c r="Y98" s="35"/>
      <c r="Z98" s="35"/>
      <c r="AA98" s="35"/>
      <c r="AB98" s="35"/>
    </row>
    <row r="99" spans="1:28" ht="16.5" hidden="1" customHeight="1" x14ac:dyDescent="0.2">
      <c r="A99" s="86" t="s">
        <v>201</v>
      </c>
      <c r="B99" s="87">
        <v>80</v>
      </c>
      <c r="C99" s="87" t="s">
        <v>177</v>
      </c>
      <c r="D99" s="88" t="s">
        <v>198</v>
      </c>
      <c r="E99" s="89">
        <v>2471.1981426184152</v>
      </c>
      <c r="F99" s="90">
        <v>0.61903495641309592</v>
      </c>
      <c r="G99" s="91">
        <v>0.15382952722796869</v>
      </c>
      <c r="H99" s="91">
        <v>4.6552083054661112E-4</v>
      </c>
      <c r="I99" s="91">
        <v>4.4570341209129928E-2</v>
      </c>
      <c r="J99" s="91">
        <v>1.6004737286820812E-2</v>
      </c>
      <c r="K99" s="91">
        <v>1.5682798008018431E-2</v>
      </c>
      <c r="L99" s="91">
        <v>3.0830146724716539E-2</v>
      </c>
      <c r="M99" s="91">
        <v>2.371712313202691E-2</v>
      </c>
      <c r="N99" s="91">
        <v>1.565604380574871E-4</v>
      </c>
      <c r="O99" s="91">
        <v>1.2222700865891539E-3</v>
      </c>
      <c r="P99" s="91">
        <v>8.4776295862011401E-3</v>
      </c>
      <c r="Q99" s="91">
        <v>5.88141793436098E-3</v>
      </c>
      <c r="R99" s="91">
        <v>1.2911160253189721E-2</v>
      </c>
      <c r="S99" s="91">
        <v>7.9080655119612522E-4</v>
      </c>
      <c r="T99" s="91">
        <v>3.3065598921887991E-2</v>
      </c>
      <c r="U99" s="91">
        <v>2.5298542669603571E-2</v>
      </c>
      <c r="V99" s="91">
        <v>8.0542057736365264E-3</v>
      </c>
      <c r="W99" s="92">
        <v>6.6569529534363091E-6</v>
      </c>
      <c r="X99" s="85">
        <f t="shared" si="1"/>
        <v>1</v>
      </c>
      <c r="Y99" s="35"/>
      <c r="Z99" s="35"/>
      <c r="AA99" s="35"/>
      <c r="AB99" s="35"/>
    </row>
    <row r="100" spans="1:28" ht="16.5" hidden="1" customHeight="1" x14ac:dyDescent="0.2">
      <c r="A100" s="86" t="s">
        <v>201</v>
      </c>
      <c r="B100" s="87">
        <v>80</v>
      </c>
      <c r="C100" s="87" t="s">
        <v>177</v>
      </c>
      <c r="D100" s="88" t="s">
        <v>199</v>
      </c>
      <c r="E100" s="89">
        <v>2409.6338297902189</v>
      </c>
      <c r="F100" s="90">
        <v>0.6393153620639197</v>
      </c>
      <c r="G100" s="91">
        <v>0.1660080282335625</v>
      </c>
      <c r="H100" s="91">
        <v>4.125060443584184E-4</v>
      </c>
      <c r="I100" s="91">
        <v>3.9494548775175192E-2</v>
      </c>
      <c r="J100" s="91">
        <v>1.4182074003928159E-2</v>
      </c>
      <c r="K100" s="91">
        <v>1.2408301089689639E-2</v>
      </c>
      <c r="L100" s="91">
        <v>2.4392952265533129E-2</v>
      </c>
      <c r="M100" s="91">
        <v>1.8615704215633581E-2</v>
      </c>
      <c r="N100" s="91">
        <v>1.2566344766684021E-4</v>
      </c>
      <c r="O100" s="91">
        <v>9.8105674055691018E-4</v>
      </c>
      <c r="P100" s="91">
        <v>5.8665623351475066E-3</v>
      </c>
      <c r="Q100" s="91">
        <v>4.069970807304926E-3</v>
      </c>
      <c r="R100" s="91">
        <v>8.9345878673094542E-3</v>
      </c>
      <c r="S100" s="91">
        <v>1.013823947053225E-3</v>
      </c>
      <c r="T100" s="91">
        <v>3.4622087791867637E-2</v>
      </c>
      <c r="U100" s="91">
        <v>2.3179639497797441E-2</v>
      </c>
      <c r="V100" s="91">
        <v>6.3725242285529024E-3</v>
      </c>
      <c r="W100" s="92">
        <v>4.6066449431861068E-6</v>
      </c>
      <c r="X100" s="85">
        <f t="shared" si="1"/>
        <v>1.0000000000000004</v>
      </c>
      <c r="Y100" s="35"/>
      <c r="Z100" s="35"/>
      <c r="AA100" s="35"/>
      <c r="AB100" s="35"/>
    </row>
    <row r="101" spans="1:28" ht="17.25" hidden="1" customHeight="1" x14ac:dyDescent="0.2">
      <c r="A101" s="93" t="s">
        <v>201</v>
      </c>
      <c r="B101" s="94">
        <v>80</v>
      </c>
      <c r="C101" s="94" t="s">
        <v>177</v>
      </c>
      <c r="D101" s="95" t="s">
        <v>200</v>
      </c>
      <c r="E101" s="96">
        <v>1815.2325272887249</v>
      </c>
      <c r="F101" s="97">
        <v>0.62545015891841782</v>
      </c>
      <c r="G101" s="98">
        <v>0.16038652616577781</v>
      </c>
      <c r="H101" s="98">
        <v>4.6775596966715189E-4</v>
      </c>
      <c r="I101" s="98">
        <v>4.478434003950537E-2</v>
      </c>
      <c r="J101" s="98">
        <v>1.608158199940166E-2</v>
      </c>
      <c r="K101" s="98">
        <v>1.4389976565755261E-2</v>
      </c>
      <c r="L101" s="98">
        <v>2.8288643943551201E-2</v>
      </c>
      <c r="M101" s="98">
        <v>1.8996126994376899E-2</v>
      </c>
      <c r="N101" s="98">
        <v>2.3039368322078571E-4</v>
      </c>
      <c r="O101" s="98">
        <v>1.7986875268991159E-3</v>
      </c>
      <c r="P101" s="98">
        <v>6.9961972094712607E-3</v>
      </c>
      <c r="Q101" s="98">
        <v>4.8536633172892489E-3</v>
      </c>
      <c r="R101" s="98">
        <v>1.065498585612054E-2</v>
      </c>
      <c r="S101" s="98">
        <v>9.7224449425018086E-4</v>
      </c>
      <c r="T101" s="98">
        <v>3.4408301483940737E-2</v>
      </c>
      <c r="U101" s="98">
        <v>2.3844669964795451E-2</v>
      </c>
      <c r="V101" s="98">
        <v>7.3902521909127508E-3</v>
      </c>
      <c r="W101" s="99">
        <v>5.4936766466205412E-6</v>
      </c>
      <c r="X101" s="100">
        <f t="shared" si="1"/>
        <v>0.99999999999999978</v>
      </c>
      <c r="Y101" s="35"/>
      <c r="Z101" s="35"/>
      <c r="AA101" s="35"/>
      <c r="AB101" s="35"/>
    </row>
    <row r="102" spans="1:28" ht="16.5" hidden="1" customHeight="1" x14ac:dyDescent="0.2">
      <c r="A102" s="78" t="s">
        <v>202</v>
      </c>
      <c r="B102" s="79">
        <v>80</v>
      </c>
      <c r="C102" s="79" t="s">
        <v>177</v>
      </c>
      <c r="D102" s="80" t="s">
        <v>176</v>
      </c>
      <c r="E102" s="81">
        <v>683.03272301070172</v>
      </c>
      <c r="F102" s="82">
        <v>0.55884489009557403</v>
      </c>
      <c r="G102" s="83">
        <v>0.14138594577592409</v>
      </c>
      <c r="H102" s="83">
        <v>8.1957791802508612E-4</v>
      </c>
      <c r="I102" s="83">
        <v>7.8468813975422935E-2</v>
      </c>
      <c r="J102" s="83">
        <v>2.8177319688721621E-2</v>
      </c>
      <c r="K102" s="83">
        <v>2.5661966448907531E-2</v>
      </c>
      <c r="L102" s="83">
        <v>5.044777025503102E-2</v>
      </c>
      <c r="M102" s="83">
        <v>3.1252577899857178E-2</v>
      </c>
      <c r="N102" s="83">
        <v>3.0797397752901321E-4</v>
      </c>
      <c r="O102" s="83">
        <v>2.4043582456212431E-3</v>
      </c>
      <c r="P102" s="83">
        <v>7.4455635746474274E-3</v>
      </c>
      <c r="Q102" s="83">
        <v>5.1654145411864959E-3</v>
      </c>
      <c r="R102" s="83">
        <v>1.133935653948071E-2</v>
      </c>
      <c r="S102" s="83">
        <v>6.0049380238373141E-4</v>
      </c>
      <c r="T102" s="83">
        <v>2.2077812030836051E-2</v>
      </c>
      <c r="U102" s="83">
        <v>2.2415116984180299E-2</v>
      </c>
      <c r="V102" s="83">
        <v>1.317920171068844E-2</v>
      </c>
      <c r="W102" s="84">
        <v>5.8465359832331581E-6</v>
      </c>
      <c r="X102" s="85">
        <f t="shared" si="1"/>
        <v>1</v>
      </c>
      <c r="Y102" s="35"/>
      <c r="Z102" s="35"/>
      <c r="AA102" s="35"/>
      <c r="AB102" s="35"/>
    </row>
    <row r="103" spans="1:28" ht="16.5" hidden="1" customHeight="1" x14ac:dyDescent="0.2">
      <c r="A103" s="86" t="s">
        <v>202</v>
      </c>
      <c r="B103" s="87">
        <v>80</v>
      </c>
      <c r="C103" s="87" t="s">
        <v>177</v>
      </c>
      <c r="D103" s="88" t="s">
        <v>178</v>
      </c>
      <c r="E103" s="89">
        <v>466.18011378779789</v>
      </c>
      <c r="F103" s="90">
        <v>0.54040704356604763</v>
      </c>
      <c r="G103" s="91">
        <v>0.13474192296662749</v>
      </c>
      <c r="H103" s="91">
        <v>9.0011386396652627E-4</v>
      </c>
      <c r="I103" s="91">
        <v>8.6179563644766949E-2</v>
      </c>
      <c r="J103" s="91">
        <v>3.0946168196370291E-2</v>
      </c>
      <c r="K103" s="91">
        <v>2.858703100070821E-2</v>
      </c>
      <c r="L103" s="91">
        <v>5.6198030461479788E-2</v>
      </c>
      <c r="M103" s="91">
        <v>3.1575935699577388E-2</v>
      </c>
      <c r="N103" s="91">
        <v>4.0304198180303702E-4</v>
      </c>
      <c r="O103" s="91">
        <v>3.146555822848271E-3</v>
      </c>
      <c r="P103" s="91">
        <v>8.4307358852616296E-3</v>
      </c>
      <c r="Q103" s="91">
        <v>5.8488850841214362E-3</v>
      </c>
      <c r="R103" s="91">
        <v>1.283974263797796E-2</v>
      </c>
      <c r="S103" s="91">
        <v>5.6712901350938348E-4</v>
      </c>
      <c r="T103" s="91">
        <v>2.1720931295457491E-2</v>
      </c>
      <c r="U103" s="91">
        <v>2.2819123277862612E-2</v>
      </c>
      <c r="V103" s="91">
        <v>1.4681425471354559E-2</v>
      </c>
      <c r="W103" s="92">
        <v>6.6201302593338268E-6</v>
      </c>
      <c r="X103" s="85">
        <f t="shared" si="1"/>
        <v>1</v>
      </c>
      <c r="Y103" s="35"/>
      <c r="Z103" s="35"/>
      <c r="AA103" s="35"/>
      <c r="AB103" s="35"/>
    </row>
    <row r="104" spans="1:28" ht="16.5" hidden="1" customHeight="1" x14ac:dyDescent="0.2">
      <c r="A104" s="86" t="s">
        <v>202</v>
      </c>
      <c r="B104" s="87">
        <v>80</v>
      </c>
      <c r="C104" s="87" t="s">
        <v>177</v>
      </c>
      <c r="D104" s="88" t="s">
        <v>179</v>
      </c>
      <c r="E104" s="89">
        <v>334.6078882826165</v>
      </c>
      <c r="F104" s="90">
        <v>0.52201526542414856</v>
      </c>
      <c r="G104" s="91">
        <v>0.12811450076292169</v>
      </c>
      <c r="H104" s="91">
        <v>9.804485846092528E-4</v>
      </c>
      <c r="I104" s="91">
        <v>9.3871047408838698E-2</v>
      </c>
      <c r="J104" s="91">
        <v>3.3708098521565998E-2</v>
      </c>
      <c r="K104" s="91">
        <v>3.1504787052170163E-2</v>
      </c>
      <c r="L104" s="91">
        <v>6.1933923197425793E-2</v>
      </c>
      <c r="M104" s="91">
        <v>3.1898485564789858E-2</v>
      </c>
      <c r="N104" s="91">
        <v>4.9787245130504618E-4</v>
      </c>
      <c r="O104" s="91">
        <v>3.8868989619429048E-3</v>
      </c>
      <c r="P104" s="91">
        <v>9.4134466665528587E-3</v>
      </c>
      <c r="Q104" s="91">
        <v>6.530647922967767E-3</v>
      </c>
      <c r="R104" s="91">
        <v>1.4336379905598169E-2</v>
      </c>
      <c r="S104" s="91">
        <v>5.3384758914425318E-4</v>
      </c>
      <c r="T104" s="91">
        <v>2.1364942254237879E-2</v>
      </c>
      <c r="U104" s="91">
        <v>2.3222120130528521E-2</v>
      </c>
      <c r="V104" s="91">
        <v>1.6179895809602381E-2</v>
      </c>
      <c r="W104" s="92">
        <v>7.3917916502181856E-6</v>
      </c>
      <c r="X104" s="85">
        <f t="shared" si="1"/>
        <v>0.99999999999999978</v>
      </c>
      <c r="Y104" s="35"/>
      <c r="Z104" s="35"/>
      <c r="AA104" s="35"/>
      <c r="AB104" s="35"/>
    </row>
    <row r="105" spans="1:28" ht="16.5" hidden="1" customHeight="1" x14ac:dyDescent="0.2">
      <c r="A105" s="86" t="s">
        <v>202</v>
      </c>
      <c r="B105" s="87">
        <v>80</v>
      </c>
      <c r="C105" s="87" t="s">
        <v>177</v>
      </c>
      <c r="D105" s="88" t="s">
        <v>180</v>
      </c>
      <c r="E105" s="89">
        <v>266.58429924550791</v>
      </c>
      <c r="F105" s="90">
        <v>0.50366938322715538</v>
      </c>
      <c r="G105" s="91">
        <v>0.1215036170255884</v>
      </c>
      <c r="H105" s="91">
        <v>1.060582833177762E-3</v>
      </c>
      <c r="I105" s="91">
        <v>0.1015433373835793</v>
      </c>
      <c r="J105" s="91">
        <v>3.6463136560379118E-2</v>
      </c>
      <c r="K105" s="91">
        <v>3.4415261960397688E-2</v>
      </c>
      <c r="L105" s="91">
        <v>6.7655502243038845E-2</v>
      </c>
      <c r="M105" s="91">
        <v>3.2220230519746838E-2</v>
      </c>
      <c r="N105" s="91">
        <v>5.9246627517278955E-4</v>
      </c>
      <c r="O105" s="91">
        <v>4.6253946044191464E-3</v>
      </c>
      <c r="P105" s="91">
        <v>1.0393705132492711E-2</v>
      </c>
      <c r="Q105" s="91">
        <v>7.2107094499861092E-3</v>
      </c>
      <c r="R105" s="91">
        <v>1.5829282374927062E-2</v>
      </c>
      <c r="S105" s="91">
        <v>5.006492172391552E-4</v>
      </c>
      <c r="T105" s="91">
        <v>2.1009841569396712E-2</v>
      </c>
      <c r="U105" s="91">
        <v>2.3624111320707391E-2</v>
      </c>
      <c r="V105" s="91">
        <v>1.7674626775204628E-2</v>
      </c>
      <c r="W105" s="92">
        <v>8.161527391042569E-6</v>
      </c>
      <c r="X105" s="85">
        <f t="shared" si="1"/>
        <v>1.0000000000000002</v>
      </c>
      <c r="Y105" s="35"/>
      <c r="Z105" s="35"/>
      <c r="AA105" s="35"/>
      <c r="AB105" s="35"/>
    </row>
    <row r="106" spans="1:28" ht="16.5" hidden="1" customHeight="1" x14ac:dyDescent="0.2">
      <c r="A106" s="86" t="s">
        <v>202</v>
      </c>
      <c r="B106" s="87">
        <v>80</v>
      </c>
      <c r="C106" s="87" t="s">
        <v>177</v>
      </c>
      <c r="D106" s="88" t="s">
        <v>181</v>
      </c>
      <c r="E106" s="89">
        <v>272.50060655680971</v>
      </c>
      <c r="F106" s="90">
        <v>0.48536922539192218</v>
      </c>
      <c r="G106" s="91">
        <v>0.11490920992515451</v>
      </c>
      <c r="H106" s="91">
        <v>1.140517359141952E-3</v>
      </c>
      <c r="I106" s="91">
        <v>0.10919650532545359</v>
      </c>
      <c r="J106" s="91">
        <v>3.9211308079795858E-2</v>
      </c>
      <c r="K106" s="91">
        <v>3.7318482946128162E-2</v>
      </c>
      <c r="L106" s="91">
        <v>7.3362821110410814E-2</v>
      </c>
      <c r="M106" s="91">
        <v>3.2541173573625577E-2</v>
      </c>
      <c r="N106" s="91">
        <v>6.8682433811193086E-4</v>
      </c>
      <c r="O106" s="91">
        <v>5.3620496571896359E-3</v>
      </c>
      <c r="P106" s="91">
        <v>1.1371520451123881E-2</v>
      </c>
      <c r="Q106" s="91">
        <v>7.8890760255735781E-3</v>
      </c>
      <c r="R106" s="91">
        <v>1.73184640086021E-2</v>
      </c>
      <c r="S106" s="91">
        <v>4.6753358730037599E-4</v>
      </c>
      <c r="T106" s="91">
        <v>2.0655625919791261E-2</v>
      </c>
      <c r="U106" s="91">
        <v>2.402510060809376E-2</v>
      </c>
      <c r="V106" s="91">
        <v>1.916563234790012E-2</v>
      </c>
      <c r="W106" s="92">
        <v>8.9293446808982188E-6</v>
      </c>
      <c r="X106" s="85">
        <f t="shared" si="1"/>
        <v>1.0000000000000004</v>
      </c>
      <c r="Y106" s="35"/>
      <c r="Z106" s="35"/>
      <c r="AA106" s="35"/>
      <c r="AB106" s="35"/>
    </row>
    <row r="107" spans="1:28" ht="16.5" hidden="1" customHeight="1" x14ac:dyDescent="0.2">
      <c r="A107" s="86" t="s">
        <v>202</v>
      </c>
      <c r="B107" s="87">
        <v>80</v>
      </c>
      <c r="C107" s="87" t="s">
        <v>177</v>
      </c>
      <c r="D107" s="88" t="s">
        <v>182</v>
      </c>
      <c r="E107" s="89">
        <v>402.94963797297402</v>
      </c>
      <c r="F107" s="90">
        <v>0.46711462118952901</v>
      </c>
      <c r="G107" s="91">
        <v>0.1083312179399647</v>
      </c>
      <c r="H107" s="91">
        <v>1.2202529082404889E-3</v>
      </c>
      <c r="I107" s="91">
        <v>0.1168306226336871</v>
      </c>
      <c r="J107" s="91">
        <v>4.1952638718521597E-2</v>
      </c>
      <c r="K107" s="91">
        <v>4.0214477094580578E-2</v>
      </c>
      <c r="L107" s="91">
        <v>7.9055933045223653E-2</v>
      </c>
      <c r="M107" s="91">
        <v>3.2861317720622167E-2</v>
      </c>
      <c r="N107" s="91">
        <v>7.8094752042362958E-4</v>
      </c>
      <c r="O107" s="91">
        <v>6.0968709927809676E-3</v>
      </c>
      <c r="P107" s="91">
        <v>1.234690174484601E-2</v>
      </c>
      <c r="Q107" s="91">
        <v>8.5657539784620759E-3</v>
      </c>
      <c r="R107" s="91">
        <v>1.8803938699747811E-2</v>
      </c>
      <c r="S107" s="91">
        <v>4.3450039037999362E-4</v>
      </c>
      <c r="T107" s="91">
        <v>2.0302292000813141E-2</v>
      </c>
      <c r="U107" s="91">
        <v>2.4425091733664538E-2</v>
      </c>
      <c r="V107" s="91">
        <v>2.065292643782957E-2</v>
      </c>
      <c r="W107" s="92">
        <v>9.6952506830357373E-6</v>
      </c>
      <c r="X107" s="85">
        <f t="shared" si="1"/>
        <v>1</v>
      </c>
      <c r="Y107" s="35"/>
      <c r="Z107" s="35"/>
      <c r="AA107" s="35"/>
      <c r="AB107" s="35"/>
    </row>
    <row r="108" spans="1:28" ht="16.5" hidden="1" customHeight="1" x14ac:dyDescent="0.2">
      <c r="A108" s="86" t="s">
        <v>202</v>
      </c>
      <c r="B108" s="87">
        <v>80</v>
      </c>
      <c r="C108" s="87" t="s">
        <v>177</v>
      </c>
      <c r="D108" s="88" t="s">
        <v>183</v>
      </c>
      <c r="E108" s="89">
        <v>1058.0309450879761</v>
      </c>
      <c r="F108" s="90">
        <v>0.4489054007399727</v>
      </c>
      <c r="G108" s="91">
        <v>0.1017695798542684</v>
      </c>
      <c r="H108" s="91">
        <v>1.299790222503996E-3</v>
      </c>
      <c r="I108" s="91">
        <v>0.1244457603524865</v>
      </c>
      <c r="J108" s="91">
        <v>4.4687153987778228E-2</v>
      </c>
      <c r="K108" s="91">
        <v>4.3103271356297983E-2</v>
      </c>
      <c r="L108" s="91">
        <v>8.4734891028405604E-2</v>
      </c>
      <c r="M108" s="91">
        <v>3.3180665940044651E-2</v>
      </c>
      <c r="N108" s="91">
        <v>8.7483669803191844E-4</v>
      </c>
      <c r="O108" s="91">
        <v>6.8298654495474341E-3</v>
      </c>
      <c r="P108" s="91">
        <v>1.331985809069936E-2</v>
      </c>
      <c r="Q108" s="91">
        <v>9.240749605915104E-3</v>
      </c>
      <c r="R108" s="91">
        <v>2.028572027240786E-2</v>
      </c>
      <c r="S108" s="91">
        <v>4.015493190662706E-4</v>
      </c>
      <c r="T108" s="91">
        <v>1.9949836524285489E-2</v>
      </c>
      <c r="U108" s="91">
        <v>2.4824088419795359E-2</v>
      </c>
      <c r="V108" s="91">
        <v>2.2136522885968232E-2</v>
      </c>
      <c r="W108" s="92">
        <v>1.045925252508784E-5</v>
      </c>
      <c r="X108" s="85">
        <f t="shared" si="1"/>
        <v>1.0000000000000002</v>
      </c>
      <c r="Y108" s="35"/>
      <c r="Z108" s="35"/>
      <c r="AA108" s="35"/>
      <c r="AB108" s="35"/>
    </row>
    <row r="109" spans="1:28" ht="16.5" hidden="1" customHeight="1" x14ac:dyDescent="0.2">
      <c r="A109" s="86" t="s">
        <v>202</v>
      </c>
      <c r="B109" s="87">
        <v>72</v>
      </c>
      <c r="C109" s="87" t="s">
        <v>177</v>
      </c>
      <c r="D109" s="88" t="s">
        <v>184</v>
      </c>
      <c r="E109" s="89">
        <v>2522.8997499568709</v>
      </c>
      <c r="F109" s="90">
        <v>0.43074139500689679</v>
      </c>
      <c r="G109" s="91">
        <v>9.5224234756320483E-2</v>
      </c>
      <c r="H109" s="91">
        <v>1.379130040278072E-3</v>
      </c>
      <c r="I109" s="91">
        <v>0.13204198917324311</v>
      </c>
      <c r="J109" s="91">
        <v>4.7414879272095402E-2</v>
      </c>
      <c r="K109" s="91">
        <v>4.5984892547983283E-2</v>
      </c>
      <c r="L109" s="91">
        <v>9.0399747777774375E-2</v>
      </c>
      <c r="M109" s="91">
        <v>3.3499221196405353E-2</v>
      </c>
      <c r="N109" s="91">
        <v>9.6849274251087207E-4</v>
      </c>
      <c r="O109" s="91">
        <v>7.5610398318831243E-3</v>
      </c>
      <c r="P109" s="91">
        <v>1.42903985206464E-2</v>
      </c>
      <c r="Q109" s="91">
        <v>9.9140691739231165E-3</v>
      </c>
      <c r="R109" s="91">
        <v>2.1763822481973831E-2</v>
      </c>
      <c r="S109" s="91">
        <v>3.6868006747411692E-4</v>
      </c>
      <c r="T109" s="91">
        <v>1.9598256218360949E-2</v>
      </c>
      <c r="U109" s="91">
        <v>2.5222094370376001E-2</v>
      </c>
      <c r="V109" s="91">
        <v>2.3616435464555201E-2</v>
      </c>
      <c r="W109" s="92">
        <v>1.122135729929045E-5</v>
      </c>
      <c r="X109" s="85">
        <f t="shared" si="1"/>
        <v>0.99999999999999989</v>
      </c>
      <c r="Y109" s="35"/>
      <c r="Z109" s="35"/>
      <c r="AA109" s="35"/>
      <c r="AB109" s="35"/>
    </row>
    <row r="110" spans="1:28" ht="16.5" hidden="1" customHeight="1" x14ac:dyDescent="0.2">
      <c r="A110" s="86" t="s">
        <v>202</v>
      </c>
      <c r="B110" s="87">
        <v>70</v>
      </c>
      <c r="C110" s="87" t="s">
        <v>177</v>
      </c>
      <c r="D110" s="88" t="s">
        <v>185</v>
      </c>
      <c r="E110" s="89">
        <v>2774.658283331135</v>
      </c>
      <c r="F110" s="90">
        <v>0.49327306998487791</v>
      </c>
      <c r="G110" s="91">
        <v>7.6016346206747659E-2</v>
      </c>
      <c r="H110" s="91">
        <v>1.312457321061548E-3</v>
      </c>
      <c r="I110" s="91">
        <v>0.1256585458344526</v>
      </c>
      <c r="J110" s="91">
        <v>4.5122652404383637E-2</v>
      </c>
      <c r="K110" s="91">
        <v>4.4869740543504073E-2</v>
      </c>
      <c r="L110" s="91">
        <v>8.8207517800644175E-2</v>
      </c>
      <c r="M110" s="91">
        <v>2.4507522388797411E-2</v>
      </c>
      <c r="N110" s="91">
        <v>6.3986803085302362E-4</v>
      </c>
      <c r="O110" s="91">
        <v>4.995460942624483E-3</v>
      </c>
      <c r="P110" s="91">
        <v>1.1666957696116229E-2</v>
      </c>
      <c r="Q110" s="91">
        <v>8.0940377891783998E-3</v>
      </c>
      <c r="R110" s="91">
        <v>1.7768405537194689E-2</v>
      </c>
      <c r="S110" s="91">
        <v>2.1173778534438941E-4</v>
      </c>
      <c r="T110" s="91">
        <v>1.672728504220676E-2</v>
      </c>
      <c r="U110" s="91">
        <v>1.7875505883611451E-2</v>
      </c>
      <c r="V110" s="91">
        <v>2.304372747530694E-2</v>
      </c>
      <c r="W110" s="92">
        <v>9.1613330947123935E-6</v>
      </c>
      <c r="X110" s="85">
        <f t="shared" si="1"/>
        <v>1</v>
      </c>
      <c r="Y110" s="35"/>
      <c r="Z110" s="35"/>
      <c r="AA110" s="35"/>
      <c r="AB110" s="35"/>
    </row>
    <row r="111" spans="1:28" ht="16.5" hidden="1" customHeight="1" x14ac:dyDescent="0.2">
      <c r="A111" s="86" t="s">
        <v>202</v>
      </c>
      <c r="B111" s="87">
        <v>71</v>
      </c>
      <c r="C111" s="87" t="s">
        <v>177</v>
      </c>
      <c r="D111" s="88" t="s">
        <v>186</v>
      </c>
      <c r="E111" s="89">
        <v>2502.3417833523772</v>
      </c>
      <c r="F111" s="90">
        <v>0.39324996605150242</v>
      </c>
      <c r="G111" s="91">
        <v>7.8045251699072199E-2</v>
      </c>
      <c r="H111" s="91">
        <v>1.7469363984043871E-3</v>
      </c>
      <c r="I111" s="91">
        <v>0.16725685777821719</v>
      </c>
      <c r="J111" s="91">
        <v>6.0060165471902932E-2</v>
      </c>
      <c r="K111" s="91">
        <v>6.1287644834093977E-2</v>
      </c>
      <c r="L111" s="91">
        <v>0.1204827787542344</v>
      </c>
      <c r="M111" s="91">
        <v>2.4831867158355871E-2</v>
      </c>
      <c r="N111" s="91">
        <v>5.3025309799266038E-4</v>
      </c>
      <c r="O111" s="91">
        <v>4.1396952387146293E-3</v>
      </c>
      <c r="P111" s="91">
        <v>8.0924302593131815E-3</v>
      </c>
      <c r="Q111" s="91">
        <v>5.614183065648367E-3</v>
      </c>
      <c r="R111" s="91">
        <v>1.2324513928494631E-2</v>
      </c>
      <c r="S111" s="91">
        <v>3.1306033740388222E-4</v>
      </c>
      <c r="T111" s="91">
        <v>1.7003089575248351E-2</v>
      </c>
      <c r="U111" s="91">
        <v>1.353949050138876E-2</v>
      </c>
      <c r="V111" s="91">
        <v>3.1475461370028518E-2</v>
      </c>
      <c r="W111" s="92">
        <v>6.3544799837559344E-6</v>
      </c>
      <c r="X111" s="85">
        <f t="shared" si="1"/>
        <v>1</v>
      </c>
      <c r="Y111" s="35"/>
      <c r="Z111" s="35"/>
      <c r="AA111" s="35"/>
      <c r="AB111" s="35"/>
    </row>
    <row r="112" spans="1:28" ht="16.5" hidden="1" customHeight="1" x14ac:dyDescent="0.2">
      <c r="A112" s="86" t="s">
        <v>202</v>
      </c>
      <c r="B112" s="87">
        <v>72</v>
      </c>
      <c r="C112" s="87" t="s">
        <v>177</v>
      </c>
      <c r="D112" s="88" t="s">
        <v>187</v>
      </c>
      <c r="E112" s="89">
        <v>2319.329100543614</v>
      </c>
      <c r="F112" s="90">
        <v>0.34428066437342841</v>
      </c>
      <c r="G112" s="91">
        <v>7.6873280254346935E-2</v>
      </c>
      <c r="H112" s="91">
        <v>1.892948149678193E-3</v>
      </c>
      <c r="I112" s="91">
        <v>0.1812364547109146</v>
      </c>
      <c r="J112" s="91">
        <v>6.5080090610767166E-2</v>
      </c>
      <c r="K112" s="91">
        <v>7.2543376018472938E-2</v>
      </c>
      <c r="L112" s="91">
        <v>0.14260994278012731</v>
      </c>
      <c r="M112" s="91">
        <v>2.3330171008490691E-2</v>
      </c>
      <c r="N112" s="91">
        <v>5.1030235008830689E-4</v>
      </c>
      <c r="O112" s="91">
        <v>3.9839393998122204E-3</v>
      </c>
      <c r="P112" s="91">
        <v>7.0403580916992099E-3</v>
      </c>
      <c r="Q112" s="91">
        <v>4.8843002544297232E-3</v>
      </c>
      <c r="R112" s="91">
        <v>1.072224147534402E-2</v>
      </c>
      <c r="S112" s="91">
        <v>3.1661886979166709E-4</v>
      </c>
      <c r="T112" s="91">
        <v>1.6633044626388909E-2</v>
      </c>
      <c r="U112" s="91">
        <v>1.08006777537932E-2</v>
      </c>
      <c r="V112" s="91">
        <v>3.725606091899767E-2</v>
      </c>
      <c r="W112" s="92">
        <v>5.5283534288961214E-6</v>
      </c>
      <c r="X112" s="85">
        <f t="shared" si="1"/>
        <v>1.0000000000000002</v>
      </c>
      <c r="Y112" s="35"/>
      <c r="Z112" s="35"/>
      <c r="AA112" s="35"/>
      <c r="AB112" s="35"/>
    </row>
    <row r="113" spans="1:28" ht="16.5" hidden="1" customHeight="1" x14ac:dyDescent="0.2">
      <c r="A113" s="86" t="s">
        <v>202</v>
      </c>
      <c r="B113" s="87">
        <v>73</v>
      </c>
      <c r="C113" s="87" t="s">
        <v>177</v>
      </c>
      <c r="D113" s="88" t="s">
        <v>188</v>
      </c>
      <c r="E113" s="89">
        <v>2219.2734947565591</v>
      </c>
      <c r="F113" s="90">
        <v>0.3719129605946776</v>
      </c>
      <c r="G113" s="91">
        <v>7.9890449571621017E-2</v>
      </c>
      <c r="H113" s="91">
        <v>1.798990489913077E-3</v>
      </c>
      <c r="I113" s="91">
        <v>0.17224067046206501</v>
      </c>
      <c r="J113" s="91">
        <v>6.1849799801096082E-2</v>
      </c>
      <c r="K113" s="91">
        <v>6.7818222171325548E-2</v>
      </c>
      <c r="L113" s="91">
        <v>0.13332096345832969</v>
      </c>
      <c r="M113" s="91">
        <v>2.546273361785353E-2</v>
      </c>
      <c r="N113" s="91">
        <v>6.6668567263924072E-4</v>
      </c>
      <c r="O113" s="91">
        <v>5.2048267425344229E-3</v>
      </c>
      <c r="P113" s="91">
        <v>6.0867969665124406E-3</v>
      </c>
      <c r="Q113" s="91">
        <v>4.2227602040940254E-3</v>
      </c>
      <c r="R113" s="91">
        <v>9.269998206950042E-3</v>
      </c>
      <c r="S113" s="91">
        <v>2.8679556307019172E-4</v>
      </c>
      <c r="T113" s="91">
        <v>1.592818434897526E-2</v>
      </c>
      <c r="U113" s="91">
        <v>9.2050162379819361E-3</v>
      </c>
      <c r="V113" s="91">
        <v>3.4829366308918717E-2</v>
      </c>
      <c r="W113" s="92">
        <v>4.7795814420985016E-6</v>
      </c>
      <c r="X113" s="85">
        <f t="shared" si="1"/>
        <v>1.0000000000000002</v>
      </c>
      <c r="Y113" s="35"/>
      <c r="Z113" s="35"/>
      <c r="AA113" s="35"/>
      <c r="AB113" s="35"/>
    </row>
    <row r="114" spans="1:28" ht="16.5" hidden="1" customHeight="1" x14ac:dyDescent="0.2">
      <c r="A114" s="86" t="s">
        <v>202</v>
      </c>
      <c r="B114" s="87">
        <v>69</v>
      </c>
      <c r="C114" s="87" t="s">
        <v>177</v>
      </c>
      <c r="D114" s="88" t="s">
        <v>189</v>
      </c>
      <c r="E114" s="89">
        <v>2658.949386458492</v>
      </c>
      <c r="F114" s="90">
        <v>0.40442728059399491</v>
      </c>
      <c r="G114" s="91">
        <v>7.6663655722993565E-2</v>
      </c>
      <c r="H114" s="91">
        <v>1.5360800047719929E-3</v>
      </c>
      <c r="I114" s="91">
        <v>0.14706884299209599</v>
      </c>
      <c r="J114" s="91">
        <v>5.2810863262654009E-2</v>
      </c>
      <c r="K114" s="91">
        <v>6.359300819177123E-2</v>
      </c>
      <c r="L114" s="91">
        <v>0.1250147946951804</v>
      </c>
      <c r="M114" s="91">
        <v>2.1538916159887019E-2</v>
      </c>
      <c r="N114" s="91">
        <v>7.6217470347184578E-4</v>
      </c>
      <c r="O114" s="91">
        <v>5.9503112814907246E-3</v>
      </c>
      <c r="P114" s="91">
        <v>9.2645336674298147E-3</v>
      </c>
      <c r="Q114" s="91">
        <v>6.4273384335879393E-3</v>
      </c>
      <c r="R114" s="91">
        <v>1.4109590143682861E-2</v>
      </c>
      <c r="S114" s="91">
        <v>7.7575555861031397E-4</v>
      </c>
      <c r="T114" s="91">
        <v>2.7233103031214709E-2</v>
      </c>
      <c r="U114" s="91">
        <v>1.015705116145652E-2</v>
      </c>
      <c r="V114" s="91">
        <v>3.2659425536132089E-2</v>
      </c>
      <c r="W114" s="92">
        <v>7.2748595739535247E-6</v>
      </c>
      <c r="X114" s="85">
        <f t="shared" si="1"/>
        <v>0.99999999999999989</v>
      </c>
      <c r="Y114" s="35"/>
      <c r="Z114" s="35"/>
      <c r="AA114" s="35"/>
      <c r="AB114" s="35"/>
    </row>
    <row r="115" spans="1:28" ht="16.5" hidden="1" customHeight="1" x14ac:dyDescent="0.2">
      <c r="A115" s="86" t="s">
        <v>202</v>
      </c>
      <c r="B115" s="87">
        <v>68</v>
      </c>
      <c r="C115" s="87" t="s">
        <v>177</v>
      </c>
      <c r="D115" s="88" t="s">
        <v>190</v>
      </c>
      <c r="E115" s="89">
        <v>2733.7023939085789</v>
      </c>
      <c r="F115" s="90">
        <v>0.393641739406628</v>
      </c>
      <c r="G115" s="91">
        <v>8.9475746746399618E-2</v>
      </c>
      <c r="H115" s="91">
        <v>1.632901337642247E-3</v>
      </c>
      <c r="I115" s="91">
        <v>0.15633880377405049</v>
      </c>
      <c r="J115" s="91">
        <v>5.6139607960348253E-2</v>
      </c>
      <c r="K115" s="91">
        <v>6.2987802240217564E-2</v>
      </c>
      <c r="L115" s="91">
        <v>0.1238250460115889</v>
      </c>
      <c r="M115" s="91">
        <v>1.9587115569067781E-2</v>
      </c>
      <c r="N115" s="91">
        <v>6.3893767317228063E-4</v>
      </c>
      <c r="O115" s="91">
        <v>4.9881976238888579E-3</v>
      </c>
      <c r="P115" s="91">
        <v>7.0490399393156053E-3</v>
      </c>
      <c r="Q115" s="91">
        <v>4.8903233501259016E-3</v>
      </c>
      <c r="R115" s="91">
        <v>1.0735463653162631E-2</v>
      </c>
      <c r="S115" s="91">
        <v>7.9428717188444577E-4</v>
      </c>
      <c r="T115" s="91">
        <v>2.5814333086244479E-2</v>
      </c>
      <c r="U115" s="91">
        <v>9.1065090303584801E-3</v>
      </c>
      <c r="V115" s="91">
        <v>3.2348610255163071E-2</v>
      </c>
      <c r="W115" s="92">
        <v>5.5351707415120573E-6</v>
      </c>
      <c r="X115" s="85">
        <f t="shared" si="1"/>
        <v>1.0000000000000002</v>
      </c>
      <c r="Y115" s="35"/>
      <c r="Z115" s="35"/>
      <c r="AA115" s="35"/>
      <c r="AB115" s="35"/>
    </row>
    <row r="116" spans="1:28" ht="16.5" hidden="1" customHeight="1" x14ac:dyDescent="0.2">
      <c r="A116" s="86" t="s">
        <v>202</v>
      </c>
      <c r="B116" s="87">
        <v>57</v>
      </c>
      <c r="C116" s="87" t="s">
        <v>177</v>
      </c>
      <c r="D116" s="88" t="s">
        <v>191</v>
      </c>
      <c r="E116" s="89">
        <v>2881.1363231977798</v>
      </c>
      <c r="F116" s="90">
        <v>0.37420447043238919</v>
      </c>
      <c r="G116" s="91">
        <v>8.037590847322422E-2</v>
      </c>
      <c r="H116" s="91">
        <v>1.7769972343734759E-3</v>
      </c>
      <c r="I116" s="91">
        <v>0.1701349711262295</v>
      </c>
      <c r="J116" s="91">
        <v>6.1093665480361332E-2</v>
      </c>
      <c r="K116" s="91">
        <v>6.6318571505171398E-2</v>
      </c>
      <c r="L116" s="91">
        <v>0.1303728638877229</v>
      </c>
      <c r="M116" s="91">
        <v>1.623287362646678E-2</v>
      </c>
      <c r="N116" s="91">
        <v>6.2477535668831793E-4</v>
      </c>
      <c r="O116" s="91">
        <v>4.877632170636869E-3</v>
      </c>
      <c r="P116" s="91">
        <v>6.9039155987553396E-3</v>
      </c>
      <c r="Q116" s="91">
        <v>4.7896422705146014E-3</v>
      </c>
      <c r="R116" s="91">
        <v>1.0514443897751059E-2</v>
      </c>
      <c r="S116" s="91">
        <v>7.1598525125870583E-4</v>
      </c>
      <c r="T116" s="91">
        <v>2.5097167228331479E-2</v>
      </c>
      <c r="U116" s="91">
        <v>1.1901503688733E-2</v>
      </c>
      <c r="V116" s="91">
        <v>3.4059191557729483E-2</v>
      </c>
      <c r="W116" s="92">
        <v>5.4212136621557436E-6</v>
      </c>
      <c r="X116" s="85">
        <f t="shared" si="1"/>
        <v>0.99999999999999978</v>
      </c>
      <c r="Y116" s="35"/>
      <c r="Z116" s="35"/>
      <c r="AA116" s="35"/>
      <c r="AB116" s="35"/>
    </row>
    <row r="117" spans="1:28" ht="16.5" hidden="1" customHeight="1" x14ac:dyDescent="0.2">
      <c r="A117" s="86" t="s">
        <v>202</v>
      </c>
      <c r="B117" s="87">
        <v>54</v>
      </c>
      <c r="C117" s="87" t="s">
        <v>177</v>
      </c>
      <c r="D117" s="88" t="s">
        <v>192</v>
      </c>
      <c r="E117" s="89">
        <v>2992.3790233430432</v>
      </c>
      <c r="F117" s="90">
        <v>0.40100237912015718</v>
      </c>
      <c r="G117" s="91">
        <v>8.4847048704030134E-2</v>
      </c>
      <c r="H117" s="91">
        <v>1.667787049512438E-3</v>
      </c>
      <c r="I117" s="91">
        <v>0.15967886501159401</v>
      </c>
      <c r="J117" s="91">
        <v>5.7338988561406512E-2</v>
      </c>
      <c r="K117" s="91">
        <v>6.0744964982122437E-2</v>
      </c>
      <c r="L117" s="91">
        <v>0.1194159474750025</v>
      </c>
      <c r="M117" s="91">
        <v>1.62340017686406E-2</v>
      </c>
      <c r="N117" s="91">
        <v>6.8623507222172967E-4</v>
      </c>
      <c r="O117" s="91">
        <v>5.3574492480468368E-3</v>
      </c>
      <c r="P117" s="91">
        <v>7.6232656730248292E-3</v>
      </c>
      <c r="Q117" s="91">
        <v>5.2886966801079204E-3</v>
      </c>
      <c r="R117" s="91">
        <v>1.160999118400601E-2</v>
      </c>
      <c r="S117" s="91">
        <v>8.3452697290346996E-4</v>
      </c>
      <c r="T117" s="91">
        <v>2.441898490278414E-2</v>
      </c>
      <c r="U117" s="91">
        <v>1.204812393715877E-2</v>
      </c>
      <c r="V117" s="91">
        <v>3.1196757582939601E-2</v>
      </c>
      <c r="W117" s="92">
        <v>5.9860743408125856E-6</v>
      </c>
      <c r="X117" s="85">
        <f t="shared" si="1"/>
        <v>1</v>
      </c>
      <c r="Y117" s="35"/>
      <c r="Z117" s="35"/>
      <c r="AA117" s="35"/>
      <c r="AB117" s="35"/>
    </row>
    <row r="118" spans="1:28" ht="16.5" hidden="1" customHeight="1" x14ac:dyDescent="0.2">
      <c r="A118" s="86" t="s">
        <v>202</v>
      </c>
      <c r="B118" s="87">
        <v>46</v>
      </c>
      <c r="C118" s="87" t="s">
        <v>177</v>
      </c>
      <c r="D118" s="88" t="s">
        <v>193</v>
      </c>
      <c r="E118" s="89">
        <v>3158.1018687936989</v>
      </c>
      <c r="F118" s="90">
        <v>0.41080105908821141</v>
      </c>
      <c r="G118" s="91">
        <v>8.8934395270069841E-2</v>
      </c>
      <c r="H118" s="91">
        <v>1.5962180517812179E-3</v>
      </c>
      <c r="I118" s="91">
        <v>0.15282663748585601</v>
      </c>
      <c r="J118" s="91">
        <v>5.4878426259126097E-2</v>
      </c>
      <c r="K118" s="91">
        <v>5.3844807019841852E-2</v>
      </c>
      <c r="L118" s="91">
        <v>0.1058512199122255</v>
      </c>
      <c r="M118" s="91">
        <v>1.8026657189799119E-2</v>
      </c>
      <c r="N118" s="91">
        <v>1.5535582379387011E-3</v>
      </c>
      <c r="O118" s="91">
        <v>1.212865641899512E-2</v>
      </c>
      <c r="P118" s="91">
        <v>9.4639507118807059E-3</v>
      </c>
      <c r="Q118" s="91">
        <v>6.5656854762046364E-3</v>
      </c>
      <c r="R118" s="91">
        <v>1.441329596049676E-2</v>
      </c>
      <c r="S118" s="91">
        <v>5.1562187201163083E-4</v>
      </c>
      <c r="T118" s="91">
        <v>2.7740456714225741E-2</v>
      </c>
      <c r="U118" s="91">
        <v>1.319887555220518E-2</v>
      </c>
      <c r="V118" s="91">
        <v>2.765304732980816E-2</v>
      </c>
      <c r="W118" s="92">
        <v>7.4314493222463329E-6</v>
      </c>
      <c r="X118" s="85">
        <f t="shared" si="1"/>
        <v>0.99999999999999978</v>
      </c>
      <c r="Y118" s="35"/>
      <c r="Z118" s="35"/>
      <c r="AA118" s="35"/>
      <c r="AB118" s="35"/>
    </row>
    <row r="119" spans="1:28" ht="16.5" hidden="1" customHeight="1" x14ac:dyDescent="0.2">
      <c r="A119" s="86" t="s">
        <v>202</v>
      </c>
      <c r="B119" s="87">
        <v>34</v>
      </c>
      <c r="C119" s="87" t="s">
        <v>177</v>
      </c>
      <c r="D119" s="88" t="s">
        <v>194</v>
      </c>
      <c r="E119" s="89">
        <v>3512.9492752778519</v>
      </c>
      <c r="F119" s="90">
        <v>0.46466266577162157</v>
      </c>
      <c r="G119" s="91">
        <v>7.8652705025582734E-2</v>
      </c>
      <c r="H119" s="91">
        <v>1.4934767534641939E-3</v>
      </c>
      <c r="I119" s="91">
        <v>0.1429898817022707</v>
      </c>
      <c r="J119" s="91">
        <v>5.1346151481776008E-2</v>
      </c>
      <c r="K119" s="91">
        <v>4.1449614390965742E-2</v>
      </c>
      <c r="L119" s="91">
        <v>8.1484037013230787E-2</v>
      </c>
      <c r="M119" s="91">
        <v>1.8682885454816219E-2</v>
      </c>
      <c r="N119" s="91">
        <v>1.267679133256218E-3</v>
      </c>
      <c r="O119" s="91">
        <v>9.8967932333160844E-3</v>
      </c>
      <c r="P119" s="91">
        <v>9.2046111256120292E-3</v>
      </c>
      <c r="Q119" s="91">
        <v>6.3857667290759543E-3</v>
      </c>
      <c r="R119" s="91">
        <v>1.401833001815825E-2</v>
      </c>
      <c r="S119" s="91">
        <v>8.3442439339440392E-4</v>
      </c>
      <c r="T119" s="91">
        <v>2.8926712304339349E-2</v>
      </c>
      <c r="U119" s="91">
        <v>2.7409782456854159E-2</v>
      </c>
      <c r="V119" s="91">
        <v>2.1287255206120331E-2</v>
      </c>
      <c r="W119" s="92">
        <v>7.2278061449642953E-6</v>
      </c>
      <c r="X119" s="85">
        <f t="shared" ref="X119:X182" si="2">SUM(F119:W119)</f>
        <v>0.99999999999999956</v>
      </c>
      <c r="Y119" s="35"/>
      <c r="Z119" s="35"/>
      <c r="AA119" s="35"/>
      <c r="AB119" s="35"/>
    </row>
    <row r="120" spans="1:28" ht="16.5" hidden="1" customHeight="1" x14ac:dyDescent="0.2">
      <c r="A120" s="86" t="s">
        <v>202</v>
      </c>
      <c r="B120" s="87">
        <v>44</v>
      </c>
      <c r="C120" s="87" t="s">
        <v>177</v>
      </c>
      <c r="D120" s="88" t="s">
        <v>195</v>
      </c>
      <c r="E120" s="89">
        <v>3632.218520632151</v>
      </c>
      <c r="F120" s="90">
        <v>0.59077452011037312</v>
      </c>
      <c r="G120" s="91">
        <v>8.0332403965760732E-2</v>
      </c>
      <c r="H120" s="91">
        <v>9.9721008216138306E-4</v>
      </c>
      <c r="I120" s="91">
        <v>9.5475842760740004E-2</v>
      </c>
      <c r="J120" s="91">
        <v>3.4284363528956842E-2</v>
      </c>
      <c r="K120" s="91">
        <v>2.5050761584089309E-2</v>
      </c>
      <c r="L120" s="91">
        <v>4.9246228562561882E-2</v>
      </c>
      <c r="M120" s="91">
        <v>1.8721340583926448E-2</v>
      </c>
      <c r="N120" s="91">
        <v>4.9185864308599035E-4</v>
      </c>
      <c r="O120" s="91">
        <v>3.8399490556713278E-3</v>
      </c>
      <c r="P120" s="91">
        <v>1.0077325591105879E-2</v>
      </c>
      <c r="Q120" s="91">
        <v>6.9912188140887656E-3</v>
      </c>
      <c r="R120" s="91">
        <v>1.5347446394935099E-2</v>
      </c>
      <c r="S120" s="91">
        <v>5.0809483839466365E-4</v>
      </c>
      <c r="T120" s="91">
        <v>2.8124543701728139E-2</v>
      </c>
      <c r="U120" s="91">
        <v>2.6863673116920391E-2</v>
      </c>
      <c r="V120" s="91">
        <v>1.286530557120003E-2</v>
      </c>
      <c r="W120" s="92">
        <v>7.9130943000438769E-6</v>
      </c>
      <c r="X120" s="85">
        <f t="shared" si="2"/>
        <v>1</v>
      </c>
      <c r="Y120" s="35"/>
      <c r="Z120" s="35"/>
      <c r="AA120" s="35"/>
      <c r="AB120" s="35"/>
    </row>
    <row r="121" spans="1:28" ht="16.5" hidden="1" customHeight="1" x14ac:dyDescent="0.2">
      <c r="A121" s="86" t="s">
        <v>202</v>
      </c>
      <c r="B121" s="87">
        <v>71</v>
      </c>
      <c r="C121" s="87" t="s">
        <v>177</v>
      </c>
      <c r="D121" s="88" t="s">
        <v>196</v>
      </c>
      <c r="E121" s="89">
        <v>2905.0658487971441</v>
      </c>
      <c r="F121" s="90">
        <v>0.63005445345311495</v>
      </c>
      <c r="G121" s="91">
        <v>8.7259449932983221E-2</v>
      </c>
      <c r="H121" s="91">
        <v>7.612710492080582E-4</v>
      </c>
      <c r="I121" s="91">
        <v>7.288634189794474E-2</v>
      </c>
      <c r="J121" s="91">
        <v>2.6172713114322111E-2</v>
      </c>
      <c r="K121" s="91">
        <v>2.1097309276734109E-2</v>
      </c>
      <c r="L121" s="91">
        <v>4.1474304532002321E-2</v>
      </c>
      <c r="M121" s="91">
        <v>2.1228951935839749E-2</v>
      </c>
      <c r="N121" s="91">
        <v>1.284958194946395E-4</v>
      </c>
      <c r="O121" s="91">
        <v>1.003169117107273E-3</v>
      </c>
      <c r="P121" s="91">
        <v>1.2184607668958951E-2</v>
      </c>
      <c r="Q121" s="91">
        <v>8.453161268571048E-3</v>
      </c>
      <c r="R121" s="91">
        <v>1.855676998346751E-2</v>
      </c>
      <c r="S121" s="91">
        <v>5.2314171948812974E-4</v>
      </c>
      <c r="T121" s="91">
        <v>3.1164299575221439E-2</v>
      </c>
      <c r="U121" s="91">
        <v>1.6207058556334541E-2</v>
      </c>
      <c r="V121" s="91">
        <v>1.0834933287924011E-2</v>
      </c>
      <c r="W121" s="92">
        <v>9.5678112830458953E-6</v>
      </c>
      <c r="X121" s="85">
        <f t="shared" si="2"/>
        <v>0.99999999999999989</v>
      </c>
      <c r="Y121" s="35"/>
      <c r="Z121" s="35"/>
      <c r="AA121" s="35"/>
      <c r="AB121" s="35"/>
    </row>
    <row r="122" spans="1:28" ht="16.5" hidden="1" customHeight="1" x14ac:dyDescent="0.2">
      <c r="A122" s="86" t="s">
        <v>202</v>
      </c>
      <c r="B122" s="87">
        <v>77</v>
      </c>
      <c r="C122" s="87" t="s">
        <v>177</v>
      </c>
      <c r="D122" s="88" t="s">
        <v>197</v>
      </c>
      <c r="E122" s="89">
        <v>2262.3261484969612</v>
      </c>
      <c r="F122" s="90">
        <v>0.60525608494080052</v>
      </c>
      <c r="G122" s="91">
        <v>0.124133803925096</v>
      </c>
      <c r="H122" s="91">
        <v>6.6579567507674576E-4</v>
      </c>
      <c r="I122" s="91">
        <v>6.3745247186661233E-2</v>
      </c>
      <c r="J122" s="91">
        <v>2.2890242857216001E-2</v>
      </c>
      <c r="K122" s="91">
        <v>1.948204497006013E-2</v>
      </c>
      <c r="L122" s="91">
        <v>3.8298925014361752E-2</v>
      </c>
      <c r="M122" s="91">
        <v>2.356388908059125E-2</v>
      </c>
      <c r="N122" s="91">
        <v>1.296351301500273E-4</v>
      </c>
      <c r="O122" s="91">
        <v>1.012063735381792E-3</v>
      </c>
      <c r="P122" s="91">
        <v>1.179033792602184E-2</v>
      </c>
      <c r="Q122" s="91">
        <v>8.1796337319515449E-3</v>
      </c>
      <c r="R122" s="91">
        <v>1.7956309703588021E-2</v>
      </c>
      <c r="S122" s="91">
        <v>7.676802408836421E-4</v>
      </c>
      <c r="T122" s="91">
        <v>3.4209750734377299E-2</v>
      </c>
      <c r="U122" s="91">
        <v>1.790391402765807E-2</v>
      </c>
      <c r="V122" s="91">
        <v>1.0005382904241789E-2</v>
      </c>
      <c r="W122" s="92">
        <v>9.2582158822315165E-6</v>
      </c>
      <c r="X122" s="85">
        <f t="shared" si="2"/>
        <v>0.99999999999999978</v>
      </c>
      <c r="Y122" s="35"/>
      <c r="Z122" s="35"/>
      <c r="AA122" s="35"/>
      <c r="AB122" s="35"/>
    </row>
    <row r="123" spans="1:28" ht="16.5" hidden="1" customHeight="1" x14ac:dyDescent="0.2">
      <c r="A123" s="86" t="s">
        <v>202</v>
      </c>
      <c r="B123" s="87">
        <v>79</v>
      </c>
      <c r="C123" s="87" t="s">
        <v>177</v>
      </c>
      <c r="D123" s="88" t="s">
        <v>198</v>
      </c>
      <c r="E123" s="89">
        <v>2070.181742423717</v>
      </c>
      <c r="F123" s="90">
        <v>0.58573001248908796</v>
      </c>
      <c r="G123" s="91">
        <v>0.1455532841416812</v>
      </c>
      <c r="H123" s="91">
        <v>6.2415282232639144E-4</v>
      </c>
      <c r="I123" s="91">
        <v>5.9758237295341222E-2</v>
      </c>
      <c r="J123" s="91">
        <v>2.145854984927777E-2</v>
      </c>
      <c r="K123" s="91">
        <v>2.1026905771726421E-2</v>
      </c>
      <c r="L123" s="91">
        <v>4.1335901270785069E-2</v>
      </c>
      <c r="M123" s="91">
        <v>2.6738529503304829E-2</v>
      </c>
      <c r="N123" s="91">
        <v>1.4813726816020721E-4</v>
      </c>
      <c r="O123" s="91">
        <v>1.1565102514261791E-3</v>
      </c>
      <c r="P123" s="91">
        <v>8.0215212920702935E-3</v>
      </c>
      <c r="Q123" s="91">
        <v>5.5649894476200263E-3</v>
      </c>
      <c r="R123" s="91">
        <v>1.221652182643921E-2</v>
      </c>
      <c r="S123" s="91">
        <v>8.3910600823690232E-4</v>
      </c>
      <c r="T123" s="91">
        <v>3.5085119969405477E-2</v>
      </c>
      <c r="U123" s="91">
        <v>2.3937445794150219E-2</v>
      </c>
      <c r="V123" s="91">
        <v>1.0798776199359379E-2</v>
      </c>
      <c r="W123" s="92">
        <v>6.2987996011545288E-6</v>
      </c>
      <c r="X123" s="85">
        <f t="shared" si="2"/>
        <v>0.99999999999999989</v>
      </c>
      <c r="Y123" s="35"/>
      <c r="Z123" s="35"/>
      <c r="AA123" s="35"/>
      <c r="AB123" s="35"/>
    </row>
    <row r="124" spans="1:28" ht="16.5" hidden="1" customHeight="1" x14ac:dyDescent="0.2">
      <c r="A124" s="86" t="s">
        <v>202</v>
      </c>
      <c r="B124" s="87">
        <v>80</v>
      </c>
      <c r="C124" s="87" t="s">
        <v>177</v>
      </c>
      <c r="D124" s="88" t="s">
        <v>199</v>
      </c>
      <c r="E124" s="89">
        <v>2002.5434897854841</v>
      </c>
      <c r="F124" s="90">
        <v>0.60977195237316217</v>
      </c>
      <c r="G124" s="91">
        <v>0.1583366292948199</v>
      </c>
      <c r="H124" s="91">
        <v>5.5750932601368857E-4</v>
      </c>
      <c r="I124" s="91">
        <v>5.3377591843796493E-2</v>
      </c>
      <c r="J124" s="91">
        <v>1.9167327673231181E-2</v>
      </c>
      <c r="K124" s="91">
        <v>1.6770041729320929E-2</v>
      </c>
      <c r="L124" s="91">
        <v>3.2967512992913353E-2</v>
      </c>
      <c r="M124" s="91">
        <v>2.1155582189095381E-2</v>
      </c>
      <c r="N124" s="91">
        <v>1.1985641261360881E-4</v>
      </c>
      <c r="O124" s="91">
        <v>9.3572111601852447E-4</v>
      </c>
      <c r="P124" s="91">
        <v>5.5954625543067947E-3</v>
      </c>
      <c r="Q124" s="91">
        <v>3.8818933386180238E-3</v>
      </c>
      <c r="R124" s="91">
        <v>8.52171152263685E-3</v>
      </c>
      <c r="S124" s="91">
        <v>1.0843740551761301E-3</v>
      </c>
      <c r="T124" s="91">
        <v>3.7031373984264829E-2</v>
      </c>
      <c r="U124" s="91">
        <v>2.210848490523968E-2</v>
      </c>
      <c r="V124" s="91">
        <v>8.6125809215525616E-3</v>
      </c>
      <c r="W124" s="92">
        <v>4.3937672197147984E-6</v>
      </c>
      <c r="X124" s="85">
        <f t="shared" si="2"/>
        <v>0.99999999999999967</v>
      </c>
      <c r="Y124" s="35"/>
      <c r="Z124" s="35"/>
      <c r="AA124" s="35"/>
      <c r="AB124" s="35"/>
    </row>
    <row r="125" spans="1:28" ht="17.25" hidden="1" customHeight="1" x14ac:dyDescent="0.2">
      <c r="A125" s="93" t="s">
        <v>202</v>
      </c>
      <c r="B125" s="94">
        <v>80</v>
      </c>
      <c r="C125" s="94" t="s">
        <v>177</v>
      </c>
      <c r="D125" s="95" t="s">
        <v>200</v>
      </c>
      <c r="E125" s="96">
        <v>1517.106001209512</v>
      </c>
      <c r="F125" s="97">
        <v>0.59318786075733076</v>
      </c>
      <c r="G125" s="98">
        <v>0.15211338424647711</v>
      </c>
      <c r="H125" s="98">
        <v>6.286203013673448E-4</v>
      </c>
      <c r="I125" s="98">
        <v>6.0185966952392499E-2</v>
      </c>
      <c r="J125" s="98">
        <v>2.161214303715054E-2</v>
      </c>
      <c r="K125" s="98">
        <v>1.933878345127478E-2</v>
      </c>
      <c r="L125" s="98">
        <v>3.8017293277352829E-2</v>
      </c>
      <c r="M125" s="98">
        <v>2.1466330886589981E-2</v>
      </c>
      <c r="N125" s="98">
        <v>2.18509395405824E-4</v>
      </c>
      <c r="O125" s="98">
        <v>1.7059066834314331E-3</v>
      </c>
      <c r="P125" s="98">
        <v>6.6353156953374249E-3</v>
      </c>
      <c r="Q125" s="98">
        <v>4.603299110192866E-3</v>
      </c>
      <c r="R125" s="98">
        <v>1.0105374786891981E-2</v>
      </c>
      <c r="S125" s="98">
        <v>1.0340446900777771E-3</v>
      </c>
      <c r="T125" s="98">
        <v>3.6595446571805162E-2</v>
      </c>
      <c r="U125" s="98">
        <v>2.2614701691564449E-2</v>
      </c>
      <c r="V125" s="98">
        <v>9.9318081664207022E-3</v>
      </c>
      <c r="W125" s="99">
        <v>5.2102989362680989E-6</v>
      </c>
      <c r="X125" s="100">
        <f t="shared" si="2"/>
        <v>0.99999999999999967</v>
      </c>
      <c r="Y125" s="35"/>
      <c r="Z125" s="35"/>
      <c r="AA125" s="35"/>
      <c r="AB125" s="35"/>
    </row>
    <row r="126" spans="1:28" ht="16.5" hidden="1" customHeight="1" x14ac:dyDescent="0.2">
      <c r="A126" s="78" t="s">
        <v>203</v>
      </c>
      <c r="B126" s="79">
        <v>80</v>
      </c>
      <c r="C126" s="79" t="s">
        <v>177</v>
      </c>
      <c r="D126" s="80" t="s">
        <v>176</v>
      </c>
      <c r="E126" s="81">
        <v>800.06755803063652</v>
      </c>
      <c r="F126" s="82">
        <v>0.56386549178267609</v>
      </c>
      <c r="G126" s="83">
        <v>0.14265614172917651</v>
      </c>
      <c r="H126" s="83">
        <v>6.3221750487563275E-4</v>
      </c>
      <c r="I126" s="83">
        <v>6.0530373855892008E-2</v>
      </c>
      <c r="J126" s="83">
        <v>2.173581590706225E-2</v>
      </c>
      <c r="K126" s="83">
        <v>1.9795487459721831E-2</v>
      </c>
      <c r="L126" s="83">
        <v>3.8915108296266543E-2</v>
      </c>
      <c r="M126" s="83">
        <v>2.6680913592582029E-2</v>
      </c>
      <c r="N126" s="83">
        <v>3.1074078223380577E-4</v>
      </c>
      <c r="O126" s="83">
        <v>2.425958738491993E-3</v>
      </c>
      <c r="P126" s="83">
        <v>7.5124537076822094E-3</v>
      </c>
      <c r="Q126" s="83">
        <v>5.2118200633979048E-3</v>
      </c>
      <c r="R126" s="83">
        <v>1.1441228084844631E-2</v>
      </c>
      <c r="S126" s="83">
        <v>1.7342936974729609E-3</v>
      </c>
      <c r="T126" s="83">
        <v>6.3763206392934133E-2</v>
      </c>
      <c r="U126" s="83">
        <v>2.2616491956273389E-2</v>
      </c>
      <c r="V126" s="83">
        <v>1.016635738779029E-2</v>
      </c>
      <c r="W126" s="84">
        <v>5.8990606263700103E-6</v>
      </c>
      <c r="X126" s="85">
        <f t="shared" si="2"/>
        <v>1.0000000000000004</v>
      </c>
      <c r="Y126" s="35"/>
      <c r="Z126" s="35"/>
      <c r="AA126" s="35"/>
      <c r="AB126" s="35"/>
    </row>
    <row r="127" spans="1:28" ht="16.5" hidden="1" customHeight="1" x14ac:dyDescent="0.2">
      <c r="A127" s="86" t="s">
        <v>203</v>
      </c>
      <c r="B127" s="87">
        <v>80</v>
      </c>
      <c r="C127" s="87" t="s">
        <v>177</v>
      </c>
      <c r="D127" s="88" t="s">
        <v>178</v>
      </c>
      <c r="E127" s="89">
        <v>542.93983538054704</v>
      </c>
      <c r="F127" s="90">
        <v>0.54839365355172209</v>
      </c>
      <c r="G127" s="91">
        <v>0.13673325746210899</v>
      </c>
      <c r="H127" s="91">
        <v>6.9833033092648244E-4</v>
      </c>
      <c r="I127" s="91">
        <v>6.6860211366978811E-2</v>
      </c>
      <c r="J127" s="91">
        <v>2.4008793490021749E-2</v>
      </c>
      <c r="K127" s="91">
        <v>2.2178517205543868E-2</v>
      </c>
      <c r="L127" s="91">
        <v>4.3599805292012662E-2</v>
      </c>
      <c r="M127" s="91">
        <v>2.7111794600718261E-2</v>
      </c>
      <c r="N127" s="91">
        <v>4.0899849024392059E-4</v>
      </c>
      <c r="O127" s="91">
        <v>3.1930583887463978E-3</v>
      </c>
      <c r="P127" s="91">
        <v>8.555332705768439E-3</v>
      </c>
      <c r="Q127" s="91">
        <v>5.9353250455802236E-3</v>
      </c>
      <c r="R127" s="91">
        <v>1.3029499633166771E-2</v>
      </c>
      <c r="S127" s="91">
        <v>1.6473397148868789E-3</v>
      </c>
      <c r="T127" s="91">
        <v>6.3092791789860325E-2</v>
      </c>
      <c r="U127" s="91">
        <v>2.3156364326078219E-2</v>
      </c>
      <c r="V127" s="91">
        <v>1.139020863727613E-2</v>
      </c>
      <c r="W127" s="92">
        <v>6.7179683594569599E-6</v>
      </c>
      <c r="X127" s="85">
        <f t="shared" si="2"/>
        <v>0.99999999999999978</v>
      </c>
      <c r="Y127" s="35"/>
      <c r="Z127" s="35"/>
      <c r="AA127" s="35"/>
      <c r="AB127" s="35"/>
    </row>
    <row r="128" spans="1:28" ht="16.5" hidden="1" customHeight="1" x14ac:dyDescent="0.2">
      <c r="A128" s="86" t="s">
        <v>203</v>
      </c>
      <c r="B128" s="87">
        <v>80</v>
      </c>
      <c r="C128" s="87" t="s">
        <v>177</v>
      </c>
      <c r="D128" s="88" t="s">
        <v>179</v>
      </c>
      <c r="E128" s="89">
        <v>387.47072377351179</v>
      </c>
      <c r="F128" s="90">
        <v>0.53278239664503557</v>
      </c>
      <c r="G128" s="91">
        <v>0.13075700134169699</v>
      </c>
      <c r="H128" s="91">
        <v>7.6503890794883407E-4</v>
      </c>
      <c r="I128" s="91">
        <v>7.3247087838157546E-2</v>
      </c>
      <c r="J128" s="91">
        <v>2.6302253159198648E-2</v>
      </c>
      <c r="K128" s="91">
        <v>2.4583020731432412E-2</v>
      </c>
      <c r="L128" s="91">
        <v>4.8326716680231738E-2</v>
      </c>
      <c r="M128" s="91">
        <v>2.754655833168658E-2</v>
      </c>
      <c r="N128" s="91">
        <v>5.0814161079046946E-4</v>
      </c>
      <c r="O128" s="91">
        <v>3.9670704702062963E-3</v>
      </c>
      <c r="P128" s="91">
        <v>9.6076092173687701E-3</v>
      </c>
      <c r="Q128" s="91">
        <v>6.665349621943705E-3</v>
      </c>
      <c r="R128" s="91">
        <v>1.463208329571003E-2</v>
      </c>
      <c r="S128" s="91">
        <v>1.559602179052572E-3</v>
      </c>
      <c r="T128" s="91">
        <v>6.2416335996673442E-2</v>
      </c>
      <c r="U128" s="91">
        <v>2.370110155355154E-2</v>
      </c>
      <c r="V128" s="91">
        <v>1.262508816394216E-2</v>
      </c>
      <c r="W128" s="92">
        <v>7.5442553728847812E-6</v>
      </c>
      <c r="X128" s="85">
        <f t="shared" si="2"/>
        <v>1.0000000000000002</v>
      </c>
      <c r="Y128" s="35"/>
      <c r="Z128" s="35"/>
      <c r="AA128" s="35"/>
      <c r="AB128" s="35"/>
    </row>
    <row r="129" spans="1:28" ht="16.5" hidden="1" customHeight="1" x14ac:dyDescent="0.2">
      <c r="A129" s="86" t="s">
        <v>203</v>
      </c>
      <c r="B129" s="87">
        <v>80</v>
      </c>
      <c r="C129" s="87" t="s">
        <v>177</v>
      </c>
      <c r="D129" s="88" t="s">
        <v>180</v>
      </c>
      <c r="E129" s="89">
        <v>306.92615829004899</v>
      </c>
      <c r="F129" s="90">
        <v>0.51702982805477737</v>
      </c>
      <c r="G129" s="91">
        <v>0.1247266486921664</v>
      </c>
      <c r="H129" s="91">
        <v>8.3235132496843861E-4</v>
      </c>
      <c r="I129" s="91">
        <v>7.9691777736678918E-2</v>
      </c>
      <c r="J129" s="91">
        <v>2.8616473017576881E-2</v>
      </c>
      <c r="K129" s="91">
        <v>2.700928960545573E-2</v>
      </c>
      <c r="L129" s="91">
        <v>5.3096415642209467E-2</v>
      </c>
      <c r="M129" s="91">
        <v>2.798525750457001E-2</v>
      </c>
      <c r="N129" s="91">
        <v>6.0818216588457992E-4</v>
      </c>
      <c r="O129" s="91">
        <v>4.7480888389234742E-3</v>
      </c>
      <c r="P129" s="91">
        <v>1.066941084064494E-2</v>
      </c>
      <c r="Q129" s="91">
        <v>7.4019823146523802E-3</v>
      </c>
      <c r="R129" s="91">
        <v>1.6249173400416851E-2</v>
      </c>
      <c r="S129" s="91">
        <v>1.4710704509904879E-3</v>
      </c>
      <c r="T129" s="91">
        <v>6.1733756986914787E-2</v>
      </c>
      <c r="U129" s="91">
        <v>2.4250769693069808E-2</v>
      </c>
      <c r="V129" s="91">
        <v>1.387114570823763E-2</v>
      </c>
      <c r="W129" s="92">
        <v>8.3780218615193901E-6</v>
      </c>
      <c r="X129" s="85">
        <f t="shared" si="2"/>
        <v>0.99999999999999967</v>
      </c>
      <c r="Y129" s="35"/>
      <c r="Z129" s="35"/>
      <c r="AA129" s="35"/>
      <c r="AB129" s="35"/>
    </row>
    <row r="130" spans="1:28" ht="16.5" hidden="1" customHeight="1" x14ac:dyDescent="0.2">
      <c r="A130" s="86" t="s">
        <v>203</v>
      </c>
      <c r="B130" s="87">
        <v>80</v>
      </c>
      <c r="C130" s="87" t="s">
        <v>177</v>
      </c>
      <c r="D130" s="88" t="s">
        <v>181</v>
      </c>
      <c r="E130" s="89">
        <v>311.92860715790368</v>
      </c>
      <c r="F130" s="90">
        <v>0.50113402034662691</v>
      </c>
      <c r="G130" s="91">
        <v>0.118641461658697</v>
      </c>
      <c r="H130" s="91">
        <v>9.0027581811911235E-4</v>
      </c>
      <c r="I130" s="91">
        <v>8.6195069614354858E-2</v>
      </c>
      <c r="J130" s="91">
        <v>3.095173622575708E-2</v>
      </c>
      <c r="K130" s="91">
        <v>2.9457620698176569E-2</v>
      </c>
      <c r="L130" s="91">
        <v>5.7909485783180233E-2</v>
      </c>
      <c r="M130" s="91">
        <v>2.842794579720774E-2</v>
      </c>
      <c r="N130" s="91">
        <v>7.0913239617122041E-4</v>
      </c>
      <c r="O130" s="91">
        <v>5.5362090578279493E-3</v>
      </c>
      <c r="P130" s="91">
        <v>1.17408674942753E-2</v>
      </c>
      <c r="Q130" s="91">
        <v>8.1453132557457609E-3</v>
      </c>
      <c r="R130" s="91">
        <v>1.7880967809302661E-2</v>
      </c>
      <c r="S130" s="91">
        <v>1.381733698239226E-3</v>
      </c>
      <c r="T130" s="91">
        <v>6.1044971242382083E-2</v>
      </c>
      <c r="U130" s="91">
        <v>2.4805436000282909E-2</v>
      </c>
      <c r="V130" s="91">
        <v>1.5128533733810861E-2</v>
      </c>
      <c r="W130" s="92">
        <v>9.2193698423834296E-6</v>
      </c>
      <c r="X130" s="85">
        <f t="shared" si="2"/>
        <v>0.99999999999999989</v>
      </c>
      <c r="Y130" s="35"/>
      <c r="Z130" s="35"/>
      <c r="AA130" s="35"/>
      <c r="AB130" s="35"/>
    </row>
    <row r="131" spans="1:28" ht="16.5" hidden="1" customHeight="1" x14ac:dyDescent="0.2">
      <c r="A131" s="86" t="s">
        <v>203</v>
      </c>
      <c r="B131" s="87">
        <v>80</v>
      </c>
      <c r="C131" s="87" t="s">
        <v>177</v>
      </c>
      <c r="D131" s="88" t="s">
        <v>182</v>
      </c>
      <c r="E131" s="89">
        <v>458.58368149877077</v>
      </c>
      <c r="F131" s="90">
        <v>0.48509301087359841</v>
      </c>
      <c r="G131" s="91">
        <v>0.1125006889064586</v>
      </c>
      <c r="H131" s="91">
        <v>9.6882077400216142E-4</v>
      </c>
      <c r="I131" s="91">
        <v>9.2757766429199889E-2</v>
      </c>
      <c r="J131" s="91">
        <v>3.3308331117454591E-2</v>
      </c>
      <c r="K131" s="91">
        <v>3.19283163037423E-2</v>
      </c>
      <c r="L131" s="91">
        <v>6.2766521370373141E-2</v>
      </c>
      <c r="M131" s="91">
        <v>2.8874677868089539E-2</v>
      </c>
      <c r="N131" s="91">
        <v>8.1100476592202517E-4</v>
      </c>
      <c r="O131" s="91">
        <v>6.3315284357070402E-3</v>
      </c>
      <c r="P131" s="91">
        <v>1.2822111470447159E-2</v>
      </c>
      <c r="Q131" s="91">
        <v>8.8954342239026783E-3</v>
      </c>
      <c r="R131" s="91">
        <v>1.9527667999161561E-2</v>
      </c>
      <c r="S131" s="91">
        <v>1.29158089043709E-3</v>
      </c>
      <c r="T131" s="91">
        <v>6.0349893719063102E-2</v>
      </c>
      <c r="U131" s="91">
        <v>2.5365168959546949E-2</v>
      </c>
      <c r="V131" s="91">
        <v>1.6397407489697501E-2</v>
      </c>
      <c r="W131" s="92">
        <v>1.006840319626789E-5</v>
      </c>
      <c r="X131" s="85">
        <f t="shared" si="2"/>
        <v>1</v>
      </c>
      <c r="Y131" s="35"/>
      <c r="Z131" s="35"/>
      <c r="AA131" s="35"/>
      <c r="AB131" s="35"/>
    </row>
    <row r="132" spans="1:28" ht="16.5" hidden="1" customHeight="1" x14ac:dyDescent="0.2">
      <c r="A132" s="86" t="s">
        <v>203</v>
      </c>
      <c r="B132" s="87">
        <v>80</v>
      </c>
      <c r="C132" s="87" t="s">
        <v>177</v>
      </c>
      <c r="D132" s="88" t="s">
        <v>183</v>
      </c>
      <c r="E132" s="89">
        <v>1197.1205986453961</v>
      </c>
      <c r="F132" s="90">
        <v>0.46890480096821979</v>
      </c>
      <c r="G132" s="91">
        <v>0.10630356531136261</v>
      </c>
      <c r="H132" s="91">
        <v>1.0379947331383009E-3</v>
      </c>
      <c r="I132" s="91">
        <v>9.9380685875927979E-2</v>
      </c>
      <c r="J132" s="91">
        <v>3.568655131817737E-2</v>
      </c>
      <c r="K132" s="91">
        <v>3.4421684264308861E-2</v>
      </c>
      <c r="L132" s="91">
        <v>6.766812757761187E-2</v>
      </c>
      <c r="M132" s="91">
        <v>2.9325509378853139E-2</v>
      </c>
      <c r="N132" s="91">
        <v>9.1381196816557662E-4</v>
      </c>
      <c r="O132" s="91">
        <v>7.1341460672575728E-3</v>
      </c>
      <c r="P132" s="91">
        <v>1.3913277489308149E-2</v>
      </c>
      <c r="Q132" s="91">
        <v>9.6524386822173149E-3</v>
      </c>
      <c r="R132" s="91">
        <v>2.1189479144494039E-2</v>
      </c>
      <c r="S132" s="91">
        <v>1.2006007947820069E-3</v>
      </c>
      <c r="T132" s="91">
        <v>5.9648437812131687E-2</v>
      </c>
      <c r="U132" s="91">
        <v>2.5930038312112332E-2</v>
      </c>
      <c r="V132" s="91">
        <v>1.7677925074220859E-2</v>
      </c>
      <c r="W132" s="92">
        <v>1.0925227710489321E-5</v>
      </c>
      <c r="X132" s="85">
        <f t="shared" si="2"/>
        <v>0.99999999999999978</v>
      </c>
      <c r="Y132" s="35"/>
      <c r="Z132" s="35"/>
      <c r="AA132" s="35"/>
      <c r="AB132" s="35"/>
    </row>
    <row r="133" spans="1:28" ht="16.5" hidden="1" customHeight="1" x14ac:dyDescent="0.2">
      <c r="A133" s="86" t="s">
        <v>203</v>
      </c>
      <c r="B133" s="87">
        <v>68</v>
      </c>
      <c r="C133" s="87" t="s">
        <v>177</v>
      </c>
      <c r="D133" s="88" t="s">
        <v>184</v>
      </c>
      <c r="E133" s="89">
        <v>2837.937081129633</v>
      </c>
      <c r="F133" s="90">
        <v>0.4525673551123679</v>
      </c>
      <c r="G133" s="91">
        <v>0.1000493116422608</v>
      </c>
      <c r="H133" s="91">
        <v>1.107806393515037E-3</v>
      </c>
      <c r="I133" s="91">
        <v>0.1060646607255894</v>
      </c>
      <c r="J133" s="91">
        <v>3.8086695867186007E-2</v>
      </c>
      <c r="K133" s="91">
        <v>3.6938038097905877E-2</v>
      </c>
      <c r="L133" s="91">
        <v>7.261492073667912E-2</v>
      </c>
      <c r="M133" s="91">
        <v>2.9780497017403911E-2</v>
      </c>
      <c r="N133" s="91">
        <v>1.0175669299595661E-3</v>
      </c>
      <c r="O133" s="91">
        <v>7.944162874245736E-3</v>
      </c>
      <c r="P133" s="91">
        <v>1.501450275492347E-2</v>
      </c>
      <c r="Q133" s="91">
        <v>1.041642181701993E-2</v>
      </c>
      <c r="R133" s="91">
        <v>2.2866610202727969E-2</v>
      </c>
      <c r="S133" s="91">
        <v>1.10878197136588E-3</v>
      </c>
      <c r="T133" s="91">
        <v>5.8940515319975739E-2</v>
      </c>
      <c r="U133" s="91">
        <v>2.650011508509147E-2</v>
      </c>
      <c r="V133" s="91">
        <v>1.8970247500659499E-2</v>
      </c>
      <c r="W133" s="92">
        <v>1.1789951122829581E-5</v>
      </c>
      <c r="X133" s="85">
        <f t="shared" si="2"/>
        <v>1</v>
      </c>
      <c r="Y133" s="35"/>
      <c r="Z133" s="35"/>
      <c r="AA133" s="35"/>
      <c r="AB133" s="35"/>
    </row>
    <row r="134" spans="1:28" ht="16.5" hidden="1" customHeight="1" x14ac:dyDescent="0.2">
      <c r="A134" s="86" t="s">
        <v>203</v>
      </c>
      <c r="B134" s="87">
        <v>59</v>
      </c>
      <c r="C134" s="87" t="s">
        <v>177</v>
      </c>
      <c r="D134" s="88" t="s">
        <v>185</v>
      </c>
      <c r="E134" s="89">
        <v>3116.924841635649</v>
      </c>
      <c r="F134" s="90">
        <v>0.51896726305671581</v>
      </c>
      <c r="G134" s="91">
        <v>7.9975975862004792E-2</v>
      </c>
      <c r="H134" s="91">
        <v>1.0556738940812171E-3</v>
      </c>
      <c r="I134" s="91">
        <v>0.1010733410350788</v>
      </c>
      <c r="J134" s="91">
        <v>3.6294365851440143E-2</v>
      </c>
      <c r="K134" s="91">
        <v>3.609093641815532E-2</v>
      </c>
      <c r="L134" s="91">
        <v>7.0949639511727391E-2</v>
      </c>
      <c r="M134" s="91">
        <v>2.181637461759137E-2</v>
      </c>
      <c r="N134" s="91">
        <v>6.7319823622129639E-4</v>
      </c>
      <c r="O134" s="91">
        <v>5.2556704406750334E-3</v>
      </c>
      <c r="P134" s="91">
        <v>1.2274680034605469E-2</v>
      </c>
      <c r="Q134" s="91">
        <v>8.5156496353152224E-3</v>
      </c>
      <c r="R134" s="91">
        <v>1.869394733185498E-2</v>
      </c>
      <c r="S134" s="91">
        <v>6.3764771400680678E-4</v>
      </c>
      <c r="T134" s="91">
        <v>5.037416940653773E-2</v>
      </c>
      <c r="U134" s="91">
        <v>1.8806626448219541E-2</v>
      </c>
      <c r="V134" s="91">
        <v>1.8535201966283821E-2</v>
      </c>
      <c r="W134" s="92">
        <v>9.6385394853596173E-6</v>
      </c>
      <c r="X134" s="85">
        <f t="shared" si="2"/>
        <v>1</v>
      </c>
      <c r="Y134" s="35"/>
      <c r="Z134" s="35"/>
      <c r="AA134" s="35"/>
      <c r="AB134" s="35"/>
    </row>
    <row r="135" spans="1:28" ht="16.5" hidden="1" customHeight="1" x14ac:dyDescent="0.2">
      <c r="A135" s="86" t="s">
        <v>203</v>
      </c>
      <c r="B135" s="87">
        <v>69</v>
      </c>
      <c r="C135" s="87" t="s">
        <v>177</v>
      </c>
      <c r="D135" s="88" t="s">
        <v>186</v>
      </c>
      <c r="E135" s="89">
        <v>2733.4903877396991</v>
      </c>
      <c r="F135" s="90">
        <v>0.42546824617416401</v>
      </c>
      <c r="G135" s="91">
        <v>8.4439362312053207E-2</v>
      </c>
      <c r="H135" s="91">
        <v>1.4449991384247081E-3</v>
      </c>
      <c r="I135" s="91">
        <v>0.13834849145389511</v>
      </c>
      <c r="J135" s="91">
        <v>4.9679477421052269E-2</v>
      </c>
      <c r="K135" s="91">
        <v>5.0694801517808308E-2</v>
      </c>
      <c r="L135" s="91">
        <v>9.9658757842529491E-2</v>
      </c>
      <c r="M135" s="91">
        <v>2.2732042164008051E-2</v>
      </c>
      <c r="N135" s="91">
        <v>5.7369580446907809E-4</v>
      </c>
      <c r="O135" s="91">
        <v>4.4788532103287671E-3</v>
      </c>
      <c r="P135" s="91">
        <v>8.7554288797212203E-3</v>
      </c>
      <c r="Q135" s="91">
        <v>6.0741432392883371E-3</v>
      </c>
      <c r="R135" s="91">
        <v>1.3334239742614291E-2</v>
      </c>
      <c r="S135" s="91">
        <v>9.6951915066487973E-4</v>
      </c>
      <c r="T135" s="91">
        <v>5.2657008870486272E-2</v>
      </c>
      <c r="U135" s="91">
        <v>1.4648757215564979E-2</v>
      </c>
      <c r="V135" s="91">
        <v>2.6035300771541349E-2</v>
      </c>
      <c r="W135" s="92">
        <v>6.8750913857253389E-6</v>
      </c>
      <c r="X135" s="85">
        <f t="shared" si="2"/>
        <v>1.0000000000000002</v>
      </c>
      <c r="Y135" s="35"/>
      <c r="Z135" s="35"/>
      <c r="AA135" s="35"/>
      <c r="AB135" s="35"/>
    </row>
    <row r="136" spans="1:28" ht="16.5" hidden="1" customHeight="1" x14ac:dyDescent="0.2">
      <c r="A136" s="86" t="s">
        <v>203</v>
      </c>
      <c r="B136" s="87">
        <v>70</v>
      </c>
      <c r="C136" s="87" t="s">
        <v>177</v>
      </c>
      <c r="D136" s="88" t="s">
        <v>187</v>
      </c>
      <c r="E136" s="89">
        <v>2494.698102431053</v>
      </c>
      <c r="F136" s="90">
        <v>0.37829133654899089</v>
      </c>
      <c r="G136" s="91">
        <v>8.4467409708433486E-2</v>
      </c>
      <c r="H136" s="91">
        <v>1.590173517239704E-3</v>
      </c>
      <c r="I136" s="91">
        <v>0.15224791587065059</v>
      </c>
      <c r="J136" s="91">
        <v>5.4670613458903047E-2</v>
      </c>
      <c r="K136" s="91">
        <v>6.0940155923102528E-2</v>
      </c>
      <c r="L136" s="91">
        <v>0.1197996650582217</v>
      </c>
      <c r="M136" s="91">
        <v>2.169013737089932E-2</v>
      </c>
      <c r="N136" s="91">
        <v>5.6071391174501218E-4</v>
      </c>
      <c r="O136" s="91">
        <v>4.3775033460794824E-3</v>
      </c>
      <c r="P136" s="91">
        <v>7.7358584082538196E-3</v>
      </c>
      <c r="Q136" s="91">
        <v>5.3668087190359244E-3</v>
      </c>
      <c r="R136" s="91">
        <v>1.178146633907207E-2</v>
      </c>
      <c r="S136" s="91">
        <v>9.9581907527037717E-4</v>
      </c>
      <c r="T136" s="91">
        <v>5.2313695420870471E-2</v>
      </c>
      <c r="U136" s="91">
        <v>1.186765115186854E-2</v>
      </c>
      <c r="V136" s="91">
        <v>3.1297001684980549E-2</v>
      </c>
      <c r="W136" s="92">
        <v>6.0744863826099882E-6</v>
      </c>
      <c r="X136" s="85">
        <f t="shared" si="2"/>
        <v>1</v>
      </c>
      <c r="Y136" s="35"/>
      <c r="Z136" s="35"/>
      <c r="AA136" s="35"/>
      <c r="AB136" s="35"/>
    </row>
    <row r="137" spans="1:28" ht="16.5" hidden="1" customHeight="1" x14ac:dyDescent="0.2">
      <c r="A137" s="86" t="s">
        <v>203</v>
      </c>
      <c r="B137" s="87">
        <v>72</v>
      </c>
      <c r="C137" s="87" t="s">
        <v>177</v>
      </c>
      <c r="D137" s="88" t="s">
        <v>188</v>
      </c>
      <c r="E137" s="89">
        <v>2400.3909150651011</v>
      </c>
      <c r="F137" s="90">
        <v>0.40638675755691678</v>
      </c>
      <c r="G137" s="91">
        <v>8.7295749815393925E-2</v>
      </c>
      <c r="H137" s="91">
        <v>1.502862117083889E-3</v>
      </c>
      <c r="I137" s="91">
        <v>0.14388846417474649</v>
      </c>
      <c r="J137" s="91">
        <v>5.1668822926785533E-2</v>
      </c>
      <c r="K137" s="91">
        <v>5.6654794742238168E-2</v>
      </c>
      <c r="L137" s="91">
        <v>0.11137525546581981</v>
      </c>
      <c r="M137" s="91">
        <v>2.3541486291876149E-2</v>
      </c>
      <c r="N137" s="91">
        <v>7.2848289121277374E-4</v>
      </c>
      <c r="O137" s="91">
        <v>5.6872787120997251E-3</v>
      </c>
      <c r="P137" s="91">
        <v>6.6510015654551724E-3</v>
      </c>
      <c r="Q137" s="91">
        <v>4.6141812980601844E-3</v>
      </c>
      <c r="R137" s="91">
        <v>1.0129263868237381E-2</v>
      </c>
      <c r="S137" s="91">
        <v>8.9701673721981692E-4</v>
      </c>
      <c r="T137" s="91">
        <v>4.9818929559439062E-2</v>
      </c>
      <c r="U137" s="91">
        <v>1.005825851358024E-2</v>
      </c>
      <c r="V137" s="91">
        <v>2.9096171147764659E-2</v>
      </c>
      <c r="W137" s="92">
        <v>5.2226160702435582E-6</v>
      </c>
      <c r="X137" s="85">
        <f t="shared" si="2"/>
        <v>1</v>
      </c>
      <c r="Y137" s="35"/>
      <c r="Z137" s="35"/>
      <c r="AA137" s="35"/>
      <c r="AB137" s="35"/>
    </row>
    <row r="138" spans="1:28" ht="16.5" hidden="1" customHeight="1" x14ac:dyDescent="0.2">
      <c r="A138" s="86" t="s">
        <v>203</v>
      </c>
      <c r="B138" s="87">
        <v>78</v>
      </c>
      <c r="C138" s="87" t="s">
        <v>177</v>
      </c>
      <c r="D138" s="88" t="s">
        <v>189</v>
      </c>
      <c r="E138" s="89">
        <v>1844.97779189264</v>
      </c>
      <c r="F138" s="90">
        <v>0.4299753350269197</v>
      </c>
      <c r="G138" s="91">
        <v>8.150657147922391E-2</v>
      </c>
      <c r="H138" s="91">
        <v>1.400363326114289E-3</v>
      </c>
      <c r="I138" s="91">
        <v>0.13407492676187899</v>
      </c>
      <c r="J138" s="91">
        <v>4.8144885620351838E-2</v>
      </c>
      <c r="K138" s="91">
        <v>5.7974399896091718E-2</v>
      </c>
      <c r="L138" s="91">
        <v>0.1139694112083853</v>
      </c>
      <c r="M138" s="91">
        <v>3.1041505301568999E-2</v>
      </c>
      <c r="N138" s="91">
        <v>8.1032200150549412E-4</v>
      </c>
      <c r="O138" s="91">
        <v>6.3261980819288577E-3</v>
      </c>
      <c r="P138" s="91">
        <v>9.8497830355820468E-3</v>
      </c>
      <c r="Q138" s="91">
        <v>6.8333594911164034E-3</v>
      </c>
      <c r="R138" s="91">
        <v>1.500090631920799E-2</v>
      </c>
      <c r="S138" s="91">
        <v>6.2350290041961014E-4</v>
      </c>
      <c r="T138" s="91">
        <v>2.188823339894105E-2</v>
      </c>
      <c r="U138" s="91">
        <v>1.079868170519672E-2</v>
      </c>
      <c r="V138" s="91">
        <v>2.9773880026222031E-2</v>
      </c>
      <c r="W138" s="92">
        <v>7.7344193447837044E-6</v>
      </c>
      <c r="X138" s="85">
        <f t="shared" si="2"/>
        <v>0.99999999999999967</v>
      </c>
      <c r="Y138" s="35"/>
      <c r="Z138" s="35"/>
      <c r="AA138" s="35"/>
      <c r="AB138" s="35"/>
    </row>
    <row r="139" spans="1:28" ht="16.5" hidden="1" customHeight="1" x14ac:dyDescent="0.2">
      <c r="A139" s="86" t="s">
        <v>203</v>
      </c>
      <c r="B139" s="87">
        <v>78</v>
      </c>
      <c r="C139" s="87" t="s">
        <v>177</v>
      </c>
      <c r="D139" s="88" t="s">
        <v>190</v>
      </c>
      <c r="E139" s="89">
        <v>1893.0929077848821</v>
      </c>
      <c r="F139" s="90">
        <v>0.41933838622256547</v>
      </c>
      <c r="G139" s="91">
        <v>9.5316658500829751E-2</v>
      </c>
      <c r="H139" s="91">
        <v>1.491582276887985E-3</v>
      </c>
      <c r="I139" s="91">
        <v>0.14280849891148301</v>
      </c>
      <c r="J139" s="91">
        <v>5.1281018843430573E-2</v>
      </c>
      <c r="K139" s="91">
        <v>5.7536537766140088E-2</v>
      </c>
      <c r="L139" s="91">
        <v>0.1131086366383945</v>
      </c>
      <c r="M139" s="91">
        <v>2.8284583657110781E-2</v>
      </c>
      <c r="N139" s="91">
        <v>6.8064706036697752E-4</v>
      </c>
      <c r="O139" s="91">
        <v>5.3138235414614916E-3</v>
      </c>
      <c r="P139" s="91">
        <v>7.5091961462896784E-3</v>
      </c>
      <c r="Q139" s="91">
        <v>5.2095601062009667E-3</v>
      </c>
      <c r="R139" s="91">
        <v>1.1436266922441171E-2</v>
      </c>
      <c r="S139" s="91">
        <v>6.3966340778551754E-4</v>
      </c>
      <c r="T139" s="91">
        <v>2.0789060753029311E-2</v>
      </c>
      <c r="U139" s="91">
        <v>9.7009753250964521E-3</v>
      </c>
      <c r="V139" s="91">
        <v>2.95490074178195E-2</v>
      </c>
      <c r="W139" s="92">
        <v>5.8965026668941334E-6</v>
      </c>
      <c r="X139" s="85">
        <f t="shared" si="2"/>
        <v>1</v>
      </c>
      <c r="Y139" s="35"/>
      <c r="Z139" s="35"/>
      <c r="AA139" s="35"/>
      <c r="AB139" s="35"/>
    </row>
    <row r="140" spans="1:28" ht="16.5" hidden="1" customHeight="1" x14ac:dyDescent="0.2">
      <c r="A140" s="86" t="s">
        <v>203</v>
      </c>
      <c r="B140" s="87">
        <v>77</v>
      </c>
      <c r="C140" s="87" t="s">
        <v>177</v>
      </c>
      <c r="D140" s="88" t="s">
        <v>191</v>
      </c>
      <c r="E140" s="89">
        <v>1983.8348881784179</v>
      </c>
      <c r="F140" s="90">
        <v>0.40091419035012349</v>
      </c>
      <c r="G140" s="91">
        <v>8.6112927063549033E-2</v>
      </c>
      <c r="H140" s="91">
        <v>1.63249928980286E-3</v>
      </c>
      <c r="I140" s="91">
        <v>0.15630031052475199</v>
      </c>
      <c r="J140" s="91">
        <v>5.6125785442377202E-2</v>
      </c>
      <c r="K140" s="91">
        <v>6.0925824074849491E-2</v>
      </c>
      <c r="L140" s="91">
        <v>0.11977149068626</v>
      </c>
      <c r="M140" s="91">
        <v>2.35751080464346E-2</v>
      </c>
      <c r="N140" s="91">
        <v>6.693701600838126E-4</v>
      </c>
      <c r="O140" s="91">
        <v>5.2257845831104668E-3</v>
      </c>
      <c r="P140" s="91">
        <v>7.3966987335088033E-3</v>
      </c>
      <c r="Q140" s="91">
        <v>5.1315141979230679E-3</v>
      </c>
      <c r="R140" s="91">
        <v>1.1264936940432129E-2</v>
      </c>
      <c r="S140" s="91">
        <v>5.7990521550017264E-4</v>
      </c>
      <c r="T140" s="91">
        <v>2.0327203869637631E-2</v>
      </c>
      <c r="U140" s="91">
        <v>1.275100137046466E-2</v>
      </c>
      <c r="V140" s="91">
        <v>3.1289641285714577E-2</v>
      </c>
      <c r="W140" s="92">
        <v>5.8081654758608582E-6</v>
      </c>
      <c r="X140" s="85">
        <f t="shared" si="2"/>
        <v>1</v>
      </c>
      <c r="Y140" s="35"/>
      <c r="Z140" s="35"/>
      <c r="AA140" s="35"/>
      <c r="AB140" s="35"/>
    </row>
    <row r="141" spans="1:28" ht="16.5" hidden="1" customHeight="1" x14ac:dyDescent="0.2">
      <c r="A141" s="86" t="s">
        <v>203</v>
      </c>
      <c r="B141" s="87">
        <v>76</v>
      </c>
      <c r="C141" s="87" t="s">
        <v>177</v>
      </c>
      <c r="D141" s="88" t="s">
        <v>192</v>
      </c>
      <c r="E141" s="89">
        <v>2071.3410587136159</v>
      </c>
      <c r="F141" s="90">
        <v>0.42736220326639202</v>
      </c>
      <c r="G141" s="91">
        <v>9.0424455222346767E-2</v>
      </c>
      <c r="H141" s="91">
        <v>1.524100304509501E-3</v>
      </c>
      <c r="I141" s="91">
        <v>0.14592187105604881</v>
      </c>
      <c r="J141" s="91">
        <v>5.2398997793066088E-2</v>
      </c>
      <c r="K141" s="91">
        <v>5.5511535272885763E-2</v>
      </c>
      <c r="L141" s="91">
        <v>0.10912777021691621</v>
      </c>
      <c r="M141" s="91">
        <v>2.3452577330535331E-2</v>
      </c>
      <c r="N141" s="91">
        <v>7.3134461961751516E-4</v>
      </c>
      <c r="O141" s="91">
        <v>5.7096202759613027E-3</v>
      </c>
      <c r="P141" s="91">
        <v>8.1243797636740278E-3</v>
      </c>
      <c r="Q141" s="91">
        <v>5.6363482694982356E-3</v>
      </c>
      <c r="R141" s="91">
        <v>1.2373172007574221E-2</v>
      </c>
      <c r="S141" s="91">
        <v>6.7235713837817377E-4</v>
      </c>
      <c r="T141" s="91">
        <v>1.9673754527326569E-2</v>
      </c>
      <c r="U141" s="91">
        <v>1.2840105343783751E-2</v>
      </c>
      <c r="V141" s="91">
        <v>2.8509028023552069E-2</v>
      </c>
      <c r="W141" s="92">
        <v>6.3795679337840809E-6</v>
      </c>
      <c r="X141" s="85">
        <f t="shared" si="2"/>
        <v>1</v>
      </c>
      <c r="Y141" s="35"/>
      <c r="Z141" s="35"/>
      <c r="AA141" s="35"/>
      <c r="AB141" s="35"/>
    </row>
    <row r="142" spans="1:28" ht="16.5" hidden="1" customHeight="1" x14ac:dyDescent="0.2">
      <c r="A142" s="86" t="s">
        <v>203</v>
      </c>
      <c r="B142" s="87">
        <v>75</v>
      </c>
      <c r="C142" s="87" t="s">
        <v>177</v>
      </c>
      <c r="D142" s="88" t="s">
        <v>193</v>
      </c>
      <c r="E142" s="89">
        <v>2196.9209963182439</v>
      </c>
      <c r="F142" s="90">
        <v>0.4356396720745368</v>
      </c>
      <c r="G142" s="91">
        <v>9.4311711069082454E-2</v>
      </c>
      <c r="H142" s="91">
        <v>1.4514827474207609E-3</v>
      </c>
      <c r="I142" s="91">
        <v>0.13896925135604901</v>
      </c>
      <c r="J142" s="91">
        <v>4.9902385724705331E-2</v>
      </c>
      <c r="K142" s="91">
        <v>4.8962488765421419E-2</v>
      </c>
      <c r="L142" s="91">
        <v>9.6253277755246683E-2</v>
      </c>
      <c r="M142" s="91">
        <v>2.5913548941730421E-2</v>
      </c>
      <c r="N142" s="91">
        <v>1.647492347820319E-3</v>
      </c>
      <c r="O142" s="91">
        <v>1.2862001662807749E-2</v>
      </c>
      <c r="P142" s="91">
        <v>1.003617759361225E-2</v>
      </c>
      <c r="Q142" s="91">
        <v>6.9626720879123862E-3</v>
      </c>
      <c r="R142" s="91">
        <v>1.5284779303345869E-2</v>
      </c>
      <c r="S142" s="91">
        <v>4.1336878722954572E-4</v>
      </c>
      <c r="T142" s="91">
        <v>2.2239240752949561E-2</v>
      </c>
      <c r="U142" s="91">
        <v>1.399693036351349E-2</v>
      </c>
      <c r="V142" s="91">
        <v>2.5145637883268152E-2</v>
      </c>
      <c r="W142" s="92">
        <v>7.880783347948371E-6</v>
      </c>
      <c r="X142" s="85">
        <f t="shared" si="2"/>
        <v>0.99999999999999989</v>
      </c>
      <c r="Y142" s="35"/>
      <c r="Z142" s="35"/>
      <c r="AA142" s="35"/>
      <c r="AB142" s="35"/>
    </row>
    <row r="143" spans="1:28" ht="16.5" hidden="1" customHeight="1" x14ac:dyDescent="0.2">
      <c r="A143" s="86" t="s">
        <v>203</v>
      </c>
      <c r="B143" s="87">
        <v>73</v>
      </c>
      <c r="C143" s="87" t="s">
        <v>177</v>
      </c>
      <c r="D143" s="88" t="s">
        <v>194</v>
      </c>
      <c r="E143" s="89">
        <v>2464.3270170690298</v>
      </c>
      <c r="F143" s="90">
        <v>0.48864728817147168</v>
      </c>
      <c r="G143" s="91">
        <v>8.2712543634808483E-2</v>
      </c>
      <c r="H143" s="91">
        <v>1.346728256979277E-3</v>
      </c>
      <c r="I143" s="91">
        <v>0.12893974660395599</v>
      </c>
      <c r="J143" s="91">
        <v>4.6300896835019929E-2</v>
      </c>
      <c r="K143" s="91">
        <v>3.737678997127207E-2</v>
      </c>
      <c r="L143" s="91">
        <v>7.3477444415470869E-2</v>
      </c>
      <c r="M143" s="91">
        <v>2.6632840716349328E-2</v>
      </c>
      <c r="N143" s="91">
        <v>1.3331132805958349E-3</v>
      </c>
      <c r="O143" s="91">
        <v>1.040763876956397E-2</v>
      </c>
      <c r="P143" s="91">
        <v>9.6797281049773778E-3</v>
      </c>
      <c r="Q143" s="91">
        <v>6.7153826311327153E-3</v>
      </c>
      <c r="R143" s="91">
        <v>1.4741918068004419E-2</v>
      </c>
      <c r="S143" s="91">
        <v>6.6336902127391972E-4</v>
      </c>
      <c r="T143" s="91">
        <v>2.2996792737495889E-2</v>
      </c>
      <c r="U143" s="91">
        <v>2.8824600841709711E-2</v>
      </c>
      <c r="V143" s="91">
        <v>1.9195577054088229E-2</v>
      </c>
      <c r="W143" s="92">
        <v>7.6008858303709276E-6</v>
      </c>
      <c r="X143" s="85">
        <f t="shared" si="2"/>
        <v>1</v>
      </c>
      <c r="Y143" s="35"/>
      <c r="Z143" s="35"/>
      <c r="AA143" s="35"/>
      <c r="AB143" s="35"/>
    </row>
    <row r="144" spans="1:28" ht="16.5" hidden="1" customHeight="1" x14ac:dyDescent="0.2">
      <c r="A144" s="86" t="s">
        <v>203</v>
      </c>
      <c r="B144" s="87">
        <v>74</v>
      </c>
      <c r="C144" s="87" t="s">
        <v>177</v>
      </c>
      <c r="D144" s="88" t="s">
        <v>195</v>
      </c>
      <c r="E144" s="89">
        <v>2595.408616776981</v>
      </c>
      <c r="F144" s="90">
        <v>0.60991898964384395</v>
      </c>
      <c r="G144" s="91">
        <v>8.2935632791515862E-2</v>
      </c>
      <c r="H144" s="91">
        <v>8.8279700702919304E-4</v>
      </c>
      <c r="I144" s="91">
        <v>8.4521596542714045E-2</v>
      </c>
      <c r="J144" s="91">
        <v>3.0350809776876909E-2</v>
      </c>
      <c r="K144" s="91">
        <v>2.2176608265235129E-2</v>
      </c>
      <c r="L144" s="91">
        <v>4.3596052587311807E-2</v>
      </c>
      <c r="M144" s="91">
        <v>2.620011336960246E-2</v>
      </c>
      <c r="N144" s="91">
        <v>5.0779767309963207E-4</v>
      </c>
      <c r="O144" s="91">
        <v>3.9643853426199341E-3</v>
      </c>
      <c r="P144" s="91">
        <v>1.0403888511798111E-2</v>
      </c>
      <c r="Q144" s="91">
        <v>7.2177742443452096E-3</v>
      </c>
      <c r="R144" s="91">
        <v>1.5844791337756119E-2</v>
      </c>
      <c r="S144" s="91">
        <v>3.9655703951903509E-4</v>
      </c>
      <c r="T144" s="91">
        <v>2.195059848161247E-2</v>
      </c>
      <c r="U144" s="91">
        <v>2.773420959748478E-2</v>
      </c>
      <c r="V144" s="91">
        <v>1.138922826387284E-2</v>
      </c>
      <c r="W144" s="92">
        <v>8.1695237626997279E-6</v>
      </c>
      <c r="X144" s="85">
        <f t="shared" si="2"/>
        <v>1</v>
      </c>
      <c r="Y144" s="35"/>
      <c r="Z144" s="35"/>
      <c r="AA144" s="35"/>
      <c r="AB144" s="35"/>
    </row>
    <row r="145" spans="1:28" ht="16.5" hidden="1" customHeight="1" x14ac:dyDescent="0.2">
      <c r="A145" s="86" t="s">
        <v>203</v>
      </c>
      <c r="B145" s="87">
        <v>79</v>
      </c>
      <c r="C145" s="87" t="s">
        <v>177</v>
      </c>
      <c r="D145" s="88" t="s">
        <v>196</v>
      </c>
      <c r="E145" s="89">
        <v>2089.7842219871432</v>
      </c>
      <c r="F145" s="90">
        <v>0.64612536933928211</v>
      </c>
      <c r="G145" s="91">
        <v>8.9485192918308434E-2</v>
      </c>
      <c r="H145" s="91">
        <v>6.6942482556506732E-4</v>
      </c>
      <c r="I145" s="91">
        <v>6.4092712788520231E-2</v>
      </c>
      <c r="J145" s="91">
        <v>2.3015014073300411E-2</v>
      </c>
      <c r="K145" s="91">
        <v>1.8551950185367049E-2</v>
      </c>
      <c r="L145" s="91">
        <v>3.6470491168225351E-2</v>
      </c>
      <c r="M145" s="91">
        <v>2.9510943103935199E-2</v>
      </c>
      <c r="N145" s="91">
        <v>1.317733862120949E-4</v>
      </c>
      <c r="O145" s="91">
        <v>1.028757137971618E-3</v>
      </c>
      <c r="P145" s="91">
        <v>1.249540271830837E-2</v>
      </c>
      <c r="Q145" s="91">
        <v>8.6687776220066327E-3</v>
      </c>
      <c r="R145" s="91">
        <v>1.903010095968519E-2</v>
      </c>
      <c r="S145" s="91">
        <v>4.0557254202012468E-4</v>
      </c>
      <c r="T145" s="91">
        <v>2.4160535717484562E-2</v>
      </c>
      <c r="U145" s="91">
        <v>1.6620455007059609E-2</v>
      </c>
      <c r="V145" s="91">
        <v>9.5277146475267454E-3</v>
      </c>
      <c r="W145" s="92">
        <v>9.8118592212865117E-6</v>
      </c>
      <c r="X145" s="85">
        <f t="shared" si="2"/>
        <v>1.0000000000000002</v>
      </c>
      <c r="Y145" s="35"/>
      <c r="Z145" s="35"/>
      <c r="AA145" s="35"/>
      <c r="AB145" s="35"/>
    </row>
    <row r="146" spans="1:28" ht="16.5" hidden="1" customHeight="1" x14ac:dyDescent="0.2">
      <c r="A146" s="86" t="s">
        <v>203</v>
      </c>
      <c r="B146" s="87">
        <v>80</v>
      </c>
      <c r="C146" s="87" t="s">
        <v>177</v>
      </c>
      <c r="D146" s="88" t="s">
        <v>197</v>
      </c>
      <c r="E146" s="89">
        <v>1631.784086681515</v>
      </c>
      <c r="F146" s="90">
        <v>0.61903593243473931</v>
      </c>
      <c r="G146" s="91">
        <v>0.12695995459006229</v>
      </c>
      <c r="H146" s="91">
        <v>5.839040080551658E-4</v>
      </c>
      <c r="I146" s="91">
        <v>5.5904696771225393E-2</v>
      </c>
      <c r="J146" s="91">
        <v>2.0074784276938869E-2</v>
      </c>
      <c r="K146" s="91">
        <v>1.7085788581936691E-2</v>
      </c>
      <c r="L146" s="91">
        <v>3.35882263241081E-2</v>
      </c>
      <c r="M146" s="91">
        <v>3.2669274607105711E-2</v>
      </c>
      <c r="N146" s="91">
        <v>1.3258652934744139E-4</v>
      </c>
      <c r="O146" s="91">
        <v>1.0351053606949369E-3</v>
      </c>
      <c r="P146" s="91">
        <v>1.205876820299869E-2</v>
      </c>
      <c r="Q146" s="91">
        <v>8.3658592126810687E-3</v>
      </c>
      <c r="R146" s="91">
        <v>1.8365120478771851E-2</v>
      </c>
      <c r="S146" s="91">
        <v>5.935639803874924E-4</v>
      </c>
      <c r="T146" s="91">
        <v>2.645069487601763E-2</v>
      </c>
      <c r="U146" s="91">
        <v>1.8311531912028209E-2</v>
      </c>
      <c r="V146" s="91">
        <v>8.7747388554904465E-3</v>
      </c>
      <c r="W146" s="92">
        <v>9.4689974110708191E-6</v>
      </c>
      <c r="X146" s="85">
        <f t="shared" si="2"/>
        <v>1.0000000000000002</v>
      </c>
      <c r="Y146" s="35"/>
      <c r="Z146" s="35"/>
      <c r="AA146" s="35"/>
      <c r="AB146" s="35"/>
    </row>
    <row r="147" spans="1:28" ht="16.5" hidden="1" customHeight="1" x14ac:dyDescent="0.2">
      <c r="A147" s="86" t="s">
        <v>203</v>
      </c>
      <c r="B147" s="87">
        <v>80</v>
      </c>
      <c r="C147" s="87" t="s">
        <v>177</v>
      </c>
      <c r="D147" s="88" t="s">
        <v>198</v>
      </c>
      <c r="E147" s="89">
        <v>1494.5825220206409</v>
      </c>
      <c r="F147" s="90">
        <v>0.59850836575446331</v>
      </c>
      <c r="G147" s="91">
        <v>0.1487286913157034</v>
      </c>
      <c r="H147" s="91">
        <v>5.4687425472290101E-4</v>
      </c>
      <c r="I147" s="91">
        <v>5.2359358662571832E-2</v>
      </c>
      <c r="J147" s="91">
        <v>1.8801690926459169E-2</v>
      </c>
      <c r="K147" s="91">
        <v>1.842349022821255E-2</v>
      </c>
      <c r="L147" s="91">
        <v>3.6217957192763883E-2</v>
      </c>
      <c r="M147" s="91">
        <v>3.703617216275399E-2</v>
      </c>
      <c r="N147" s="91">
        <v>1.513690478265326E-4</v>
      </c>
      <c r="O147" s="91">
        <v>1.1817408119790701E-3</v>
      </c>
      <c r="P147" s="91">
        <v>8.1965197224225603E-3</v>
      </c>
      <c r="Q147" s="91">
        <v>5.6863958969456856E-3</v>
      </c>
      <c r="R147" s="91">
        <v>1.24830388705446E-2</v>
      </c>
      <c r="S147" s="91">
        <v>6.4818661689379779E-4</v>
      </c>
      <c r="T147" s="91">
        <v>2.7102302918871921E-2</v>
      </c>
      <c r="U147" s="91">
        <v>2.4459667862520199E-2</v>
      </c>
      <c r="V147" s="91">
        <v>9.4617415394075248E-3</v>
      </c>
      <c r="W147" s="92">
        <v>6.4362149371201886E-6</v>
      </c>
      <c r="X147" s="85">
        <f t="shared" si="2"/>
        <v>1</v>
      </c>
      <c r="Y147" s="35"/>
      <c r="Z147" s="35"/>
      <c r="AA147" s="35"/>
      <c r="AB147" s="35"/>
    </row>
    <row r="148" spans="1:28" ht="16.5" hidden="1" customHeight="1" x14ac:dyDescent="0.2">
      <c r="A148" s="86" t="s">
        <v>203</v>
      </c>
      <c r="B148" s="87">
        <v>80</v>
      </c>
      <c r="C148" s="87" t="s">
        <v>177</v>
      </c>
      <c r="D148" s="88" t="s">
        <v>199</v>
      </c>
      <c r="E148" s="89">
        <v>1446.98643442615</v>
      </c>
      <c r="F148" s="90">
        <v>0.6225426556326229</v>
      </c>
      <c r="G148" s="91">
        <v>0.16165273804655519</v>
      </c>
      <c r="H148" s="91">
        <v>4.8806492562852958E-4</v>
      </c>
      <c r="I148" s="91">
        <v>4.6728779551990653E-2</v>
      </c>
      <c r="J148" s="91">
        <v>1.6779809626186491E-2</v>
      </c>
      <c r="K148" s="91">
        <v>1.46811340860106E-2</v>
      </c>
      <c r="L148" s="91">
        <v>2.8861018150302259E-2</v>
      </c>
      <c r="M148" s="91">
        <v>2.9278072259326968E-2</v>
      </c>
      <c r="N148" s="91">
        <v>1.2236661445755179E-4</v>
      </c>
      <c r="O148" s="91">
        <v>9.5531830585281674E-4</v>
      </c>
      <c r="P148" s="91">
        <v>5.7126506138795094E-3</v>
      </c>
      <c r="Q148" s="91">
        <v>3.9631934176384337E-3</v>
      </c>
      <c r="R148" s="91">
        <v>8.7001852105373419E-3</v>
      </c>
      <c r="S148" s="91">
        <v>8.3693411192161825E-4</v>
      </c>
      <c r="T148" s="91">
        <v>2.8581299922123261E-2</v>
      </c>
      <c r="U148" s="91">
        <v>2.2571511942056061E-2</v>
      </c>
      <c r="V148" s="91">
        <v>7.5397817952269309E-3</v>
      </c>
      <c r="W148" s="92">
        <v>4.4857876826694206E-6</v>
      </c>
      <c r="X148" s="85">
        <f t="shared" si="2"/>
        <v>0.99999999999999989</v>
      </c>
      <c r="Y148" s="35"/>
      <c r="Z148" s="35"/>
      <c r="AA148" s="35"/>
      <c r="AB148" s="35"/>
    </row>
    <row r="149" spans="1:28" ht="17.25" hidden="1" customHeight="1" x14ac:dyDescent="0.2">
      <c r="A149" s="93" t="s">
        <v>203</v>
      </c>
      <c r="B149" s="94">
        <v>80</v>
      </c>
      <c r="C149" s="94" t="s">
        <v>177</v>
      </c>
      <c r="D149" s="95" t="s">
        <v>200</v>
      </c>
      <c r="E149" s="96">
        <v>1093.5653322386449</v>
      </c>
      <c r="F149" s="97">
        <v>0.60708236863003828</v>
      </c>
      <c r="G149" s="98">
        <v>0.1556764049263987</v>
      </c>
      <c r="H149" s="98">
        <v>5.5165500125898409E-4</v>
      </c>
      <c r="I149" s="98">
        <v>5.2817081476172652E-2</v>
      </c>
      <c r="J149" s="98">
        <v>1.8966054339058871E-2</v>
      </c>
      <c r="K149" s="98">
        <v>1.6971034161567731E-2</v>
      </c>
      <c r="L149" s="98">
        <v>3.3362635481487032E-2</v>
      </c>
      <c r="M149" s="98">
        <v>2.978029611210083E-2</v>
      </c>
      <c r="N149" s="98">
        <v>2.2362763992089311E-4</v>
      </c>
      <c r="O149" s="98">
        <v>1.745864908154341E-3</v>
      </c>
      <c r="P149" s="98">
        <v>6.7907376995049746E-3</v>
      </c>
      <c r="Q149" s="98">
        <v>4.7111242697390216E-3</v>
      </c>
      <c r="R149" s="98">
        <v>1.034207755648991E-2</v>
      </c>
      <c r="S149" s="98">
        <v>8.0002794175698091E-4</v>
      </c>
      <c r="T149" s="98">
        <v>2.8313456932230571E-2</v>
      </c>
      <c r="U149" s="98">
        <v>2.3144416089784271E-2</v>
      </c>
      <c r="V149" s="98">
        <v>8.7158044922082401E-3</v>
      </c>
      <c r="W149" s="99">
        <v>5.3323421276050049E-6</v>
      </c>
      <c r="X149" s="100">
        <f t="shared" si="2"/>
        <v>0.99999999999999978</v>
      </c>
      <c r="Y149" s="35"/>
      <c r="Z149" s="35"/>
      <c r="AA149" s="35"/>
      <c r="AB149" s="35"/>
    </row>
    <row r="150" spans="1:28" ht="16.5" hidden="1" customHeight="1" x14ac:dyDescent="0.2">
      <c r="A150" s="78" t="s">
        <v>204</v>
      </c>
      <c r="B150" s="79">
        <v>80</v>
      </c>
      <c r="C150" s="79" t="s">
        <v>177</v>
      </c>
      <c r="D150" s="80" t="s">
        <v>176</v>
      </c>
      <c r="E150" s="81">
        <v>996.84920056599003</v>
      </c>
      <c r="F150" s="82">
        <v>0.59094643556881443</v>
      </c>
      <c r="G150" s="83">
        <v>0.14950753272794351</v>
      </c>
      <c r="H150" s="83">
        <v>7.0825138842265083E-4</v>
      </c>
      <c r="I150" s="83">
        <v>6.781008275563484E-2</v>
      </c>
      <c r="J150" s="83">
        <v>2.4349882241404091E-2</v>
      </c>
      <c r="K150" s="83">
        <v>2.2176199440427001E-2</v>
      </c>
      <c r="L150" s="83">
        <v>4.3595248895979891E-2</v>
      </c>
      <c r="M150" s="83">
        <v>2.1414004617672771E-2</v>
      </c>
      <c r="N150" s="83">
        <v>3.2566482667059079E-4</v>
      </c>
      <c r="O150" s="83">
        <v>2.542471015235314E-3</v>
      </c>
      <c r="P150" s="83">
        <v>7.8732566642712234E-3</v>
      </c>
      <c r="Q150" s="83">
        <v>5.4621297706192581E-3</v>
      </c>
      <c r="R150" s="83">
        <v>1.1990719513430731E-2</v>
      </c>
      <c r="S150" s="83">
        <v>4.2896197597381869E-4</v>
      </c>
      <c r="T150" s="83">
        <v>1.577125664966322E-2</v>
      </c>
      <c r="U150" s="83">
        <v>2.370270126724067E-2</v>
      </c>
      <c r="V150" s="83">
        <v>1.1389018303945521E-2</v>
      </c>
      <c r="W150" s="84">
        <v>6.182376650389653E-6</v>
      </c>
      <c r="X150" s="85">
        <f t="shared" si="2"/>
        <v>1</v>
      </c>
      <c r="Y150" s="35"/>
      <c r="Z150" s="35"/>
      <c r="AA150" s="35"/>
      <c r="AB150" s="35"/>
    </row>
    <row r="151" spans="1:28" ht="16.5" hidden="1" customHeight="1" x14ac:dyDescent="0.2">
      <c r="A151" s="86" t="s">
        <v>204</v>
      </c>
      <c r="B151" s="87">
        <v>80</v>
      </c>
      <c r="C151" s="87" t="s">
        <v>177</v>
      </c>
      <c r="D151" s="88" t="s">
        <v>178</v>
      </c>
      <c r="E151" s="89">
        <v>677.64680588363603</v>
      </c>
      <c r="F151" s="90">
        <v>0.57374133079829803</v>
      </c>
      <c r="G151" s="91">
        <v>0.14305329865254851</v>
      </c>
      <c r="H151" s="91">
        <v>7.8096746065525009E-4</v>
      </c>
      <c r="I151" s="91">
        <v>7.4772134586890512E-2</v>
      </c>
      <c r="J151" s="91">
        <v>2.684988128816148E-2</v>
      </c>
      <c r="K151" s="91">
        <v>2.4803018709115509E-2</v>
      </c>
      <c r="L151" s="91">
        <v>4.8759201363618158E-2</v>
      </c>
      <c r="M151" s="91">
        <v>2.1722338494889731E-2</v>
      </c>
      <c r="N151" s="91">
        <v>4.2790308853366351E-4</v>
      </c>
      <c r="O151" s="91">
        <v>3.3406469192540401E-3</v>
      </c>
      <c r="P151" s="91">
        <v>8.9507745763269218E-3</v>
      </c>
      <c r="Q151" s="91">
        <v>6.2096657543657908E-3</v>
      </c>
      <c r="R151" s="91">
        <v>1.3631745026137459E-2</v>
      </c>
      <c r="S151" s="91">
        <v>4.0675269187738321E-4</v>
      </c>
      <c r="T151" s="91">
        <v>1.557854926137516E-2</v>
      </c>
      <c r="U151" s="91">
        <v>2.4226690441889472E-2</v>
      </c>
      <c r="V151" s="91">
        <v>1.273807240190389E-2</v>
      </c>
      <c r="W151" s="92">
        <v>7.028484158874692E-6</v>
      </c>
      <c r="X151" s="85">
        <f t="shared" si="2"/>
        <v>0.99999999999999978</v>
      </c>
      <c r="Y151" s="35"/>
      <c r="Z151" s="35"/>
      <c r="AA151" s="35"/>
      <c r="AB151" s="35"/>
    </row>
    <row r="152" spans="1:28" ht="16.5" hidden="1" customHeight="1" x14ac:dyDescent="0.2">
      <c r="A152" s="86" t="s">
        <v>204</v>
      </c>
      <c r="B152" s="87">
        <v>80</v>
      </c>
      <c r="C152" s="87" t="s">
        <v>177</v>
      </c>
      <c r="D152" s="88" t="s">
        <v>179</v>
      </c>
      <c r="E152" s="89">
        <v>484.44548054716739</v>
      </c>
      <c r="F152" s="90">
        <v>0.55644117293251405</v>
      </c>
      <c r="G152" s="91">
        <v>0.13656340685029669</v>
      </c>
      <c r="H152" s="91">
        <v>8.5408526759586938E-4</v>
      </c>
      <c r="I152" s="91">
        <v>8.1772649687321411E-2</v>
      </c>
      <c r="J152" s="91">
        <v>2.9363692087345308E-2</v>
      </c>
      <c r="K152" s="91">
        <v>2.7444350374300781E-2</v>
      </c>
      <c r="L152" s="91">
        <v>5.3951683135344507E-2</v>
      </c>
      <c r="M152" s="91">
        <v>2.2032375825226939E-2</v>
      </c>
      <c r="N152" s="91">
        <v>5.3070618643665066E-4</v>
      </c>
      <c r="O152" s="91">
        <v>4.1432325081457817E-3</v>
      </c>
      <c r="P152" s="91">
        <v>1.003424545490701E-2</v>
      </c>
      <c r="Q152" s="91">
        <v>6.9613316524619884E-3</v>
      </c>
      <c r="R152" s="91">
        <v>1.5281836717543891E-2</v>
      </c>
      <c r="S152" s="91">
        <v>3.8442070808075962E-4</v>
      </c>
      <c r="T152" s="91">
        <v>1.5384777221986031E-2</v>
      </c>
      <c r="U152" s="91">
        <v>2.4753574501143839E-2</v>
      </c>
      <c r="V152" s="91">
        <v>1.409457962318846E-2</v>
      </c>
      <c r="W152" s="92">
        <v>7.8792661601154355E-6</v>
      </c>
      <c r="X152" s="85">
        <f t="shared" si="2"/>
        <v>1.0000000000000002</v>
      </c>
      <c r="Y152" s="35"/>
      <c r="Z152" s="35"/>
      <c r="AA152" s="35"/>
      <c r="AB152" s="35"/>
    </row>
    <row r="153" spans="1:28" ht="16.5" hidden="1" customHeight="1" x14ac:dyDescent="0.2">
      <c r="A153" s="86" t="s">
        <v>204</v>
      </c>
      <c r="B153" s="87">
        <v>80</v>
      </c>
      <c r="C153" s="87" t="s">
        <v>177</v>
      </c>
      <c r="D153" s="88" t="s">
        <v>180</v>
      </c>
      <c r="E153" s="89">
        <v>384.41448741975449</v>
      </c>
      <c r="F153" s="90">
        <v>0.53904517207931035</v>
      </c>
      <c r="G153" s="91">
        <v>0.130037561005129</v>
      </c>
      <c r="H153" s="91">
        <v>9.2760814766386162E-4</v>
      </c>
      <c r="I153" s="91">
        <v>8.8811947687070625E-2</v>
      </c>
      <c r="J153" s="91">
        <v>3.1891429414753328E-2</v>
      </c>
      <c r="K153" s="91">
        <v>3.010031503413969E-2</v>
      </c>
      <c r="L153" s="91">
        <v>5.9172931289955003E-2</v>
      </c>
      <c r="M153" s="91">
        <v>2.234413076439647E-2</v>
      </c>
      <c r="N153" s="91">
        <v>6.3407881417256991E-4</v>
      </c>
      <c r="O153" s="91">
        <v>4.9502644264349761E-3</v>
      </c>
      <c r="P153" s="91">
        <v>1.112371876922154E-2</v>
      </c>
      <c r="Q153" s="91">
        <v>7.7171617845364958E-3</v>
      </c>
      <c r="R153" s="91">
        <v>1.6941069927683679E-2</v>
      </c>
      <c r="S153" s="91">
        <v>3.6196500494823839E-4</v>
      </c>
      <c r="T153" s="91">
        <v>1.518993168423478E-2</v>
      </c>
      <c r="U153" s="91">
        <v>2.5283377501523142E-2</v>
      </c>
      <c r="V153" s="91">
        <v>1.5458601903326969E-2</v>
      </c>
      <c r="W153" s="92">
        <v>8.7347614991924128E-6</v>
      </c>
      <c r="X153" s="85">
        <f t="shared" si="2"/>
        <v>0.99999999999999978</v>
      </c>
      <c r="Y153" s="35"/>
      <c r="Z153" s="35"/>
      <c r="AA153" s="35"/>
      <c r="AB153" s="35"/>
    </row>
    <row r="154" spans="1:28" ht="16.5" hidden="1" customHeight="1" x14ac:dyDescent="0.2">
      <c r="A154" s="86" t="s">
        <v>204</v>
      </c>
      <c r="B154" s="87">
        <v>80</v>
      </c>
      <c r="C154" s="87" t="s">
        <v>177</v>
      </c>
      <c r="D154" s="88" t="s">
        <v>181</v>
      </c>
      <c r="E154" s="89">
        <v>391.36901696787032</v>
      </c>
      <c r="F154" s="90">
        <v>0.52155252957020959</v>
      </c>
      <c r="G154" s="91">
        <v>0.12347546150868099</v>
      </c>
      <c r="H154" s="91">
        <v>1.001539476371059E-3</v>
      </c>
      <c r="I154" s="91">
        <v>9.5890351767624823E-2</v>
      </c>
      <c r="J154" s="91">
        <v>3.4433209321433157E-2</v>
      </c>
      <c r="K154" s="91">
        <v>3.2771034626729902E-2</v>
      </c>
      <c r="L154" s="91">
        <v>6.4423185540378472E-2</v>
      </c>
      <c r="M154" s="91">
        <v>2.265761762539158E-2</v>
      </c>
      <c r="N154" s="91">
        <v>7.3802571768618794E-4</v>
      </c>
      <c r="O154" s="91">
        <v>5.7617797257956778E-3</v>
      </c>
      <c r="P154" s="91">
        <v>1.221924453812258E-2</v>
      </c>
      <c r="Q154" s="91">
        <v>8.4771908515361601E-3</v>
      </c>
      <c r="R154" s="91">
        <v>1.860952083367785E-2</v>
      </c>
      <c r="S154" s="91">
        <v>3.3938455151515302E-4</v>
      </c>
      <c r="T154" s="91">
        <v>1.4994003702560269E-2</v>
      </c>
      <c r="U154" s="91">
        <v>2.5816123766833739E-2</v>
      </c>
      <c r="V154" s="91">
        <v>1.6830201865999841E-2</v>
      </c>
      <c r="W154" s="92">
        <v>9.5950094527856921E-6</v>
      </c>
      <c r="X154" s="85">
        <f t="shared" si="2"/>
        <v>0.99999999999999989</v>
      </c>
      <c r="Y154" s="35"/>
      <c r="Z154" s="35"/>
      <c r="AA154" s="35"/>
      <c r="AB154" s="35"/>
    </row>
    <row r="155" spans="1:28" ht="16.5" hidden="1" customHeight="1" x14ac:dyDescent="0.2">
      <c r="A155" s="86" t="s">
        <v>204</v>
      </c>
      <c r="B155" s="87">
        <v>80</v>
      </c>
      <c r="C155" s="87" t="s">
        <v>177</v>
      </c>
      <c r="D155" s="88" t="s">
        <v>182</v>
      </c>
      <c r="E155" s="89">
        <v>576.39585733685328</v>
      </c>
      <c r="F155" s="90">
        <v>0.50396243783817918</v>
      </c>
      <c r="G155" s="91">
        <v>0.11687680541442989</v>
      </c>
      <c r="H155" s="91">
        <v>1.0758826668383591E-3</v>
      </c>
      <c r="I155" s="91">
        <v>0.103008188711274</v>
      </c>
      <c r="J155" s="91">
        <v>3.6989149151442732E-2</v>
      </c>
      <c r="K155" s="91">
        <v>3.5456632448771459E-2</v>
      </c>
      <c r="L155" s="91">
        <v>6.9702688270362426E-2</v>
      </c>
      <c r="M155" s="91">
        <v>2.2972850880677131E-2</v>
      </c>
      <c r="N155" s="91">
        <v>8.4255169580034549E-4</v>
      </c>
      <c r="O155" s="91">
        <v>6.5778158707219953E-3</v>
      </c>
      <c r="P155" s="91">
        <v>1.332087333775916E-2</v>
      </c>
      <c r="Q155" s="91">
        <v>9.2414539410366845E-3</v>
      </c>
      <c r="R155" s="91">
        <v>2.0287266461392919E-2</v>
      </c>
      <c r="S155" s="91">
        <v>3.1667830533009691E-4</v>
      </c>
      <c r="T155" s="91">
        <v>1.479698423173229E-2</v>
      </c>
      <c r="U155" s="91">
        <v>2.6351837891891421E-2</v>
      </c>
      <c r="V155" s="91">
        <v>1.8209442832624129E-2</v>
      </c>
      <c r="W155" s="92">
        <v>1.046004973518583E-5</v>
      </c>
      <c r="X155" s="85">
        <f t="shared" si="2"/>
        <v>0.99999999999999944</v>
      </c>
      <c r="Y155" s="35"/>
      <c r="Z155" s="35"/>
      <c r="AA155" s="35"/>
      <c r="AB155" s="35"/>
    </row>
    <row r="156" spans="1:28" ht="16.5" hidden="1" customHeight="1" x14ac:dyDescent="0.2">
      <c r="A156" s="86" t="s">
        <v>204</v>
      </c>
      <c r="B156" s="87">
        <v>80</v>
      </c>
      <c r="C156" s="87" t="s">
        <v>177</v>
      </c>
      <c r="D156" s="88" t="s">
        <v>183</v>
      </c>
      <c r="E156" s="89">
        <v>1507.359585062012</v>
      </c>
      <c r="F156" s="90">
        <v>0.48627408029335373</v>
      </c>
      <c r="G156" s="91">
        <v>0.1102412863910745</v>
      </c>
      <c r="H156" s="91">
        <v>1.150641170320986E-3</v>
      </c>
      <c r="I156" s="91">
        <v>0.1101657889514011</v>
      </c>
      <c r="J156" s="91">
        <v>3.9559367559908812E-2</v>
      </c>
      <c r="K156" s="91">
        <v>3.8157233174541158E-2</v>
      </c>
      <c r="L156" s="91">
        <v>7.5011684571774082E-2</v>
      </c>
      <c r="M156" s="91">
        <v>2.3289845164416831E-2</v>
      </c>
      <c r="N156" s="91">
        <v>9.4766160095445908E-4</v>
      </c>
      <c r="O156" s="91">
        <v>7.3984107442935836E-3</v>
      </c>
      <c r="P156" s="91">
        <v>1.442865630936052E-2</v>
      </c>
      <c r="Q156" s="91">
        <v>1.000998653264234E-2</v>
      </c>
      <c r="R156" s="91">
        <v>2.1974384697294631E-2</v>
      </c>
      <c r="S156" s="91">
        <v>2.9384521229450168E-4</v>
      </c>
      <c r="T156" s="91">
        <v>1.4598864125459521E-2</v>
      </c>
      <c r="U156" s="91">
        <v>2.6890544746306481E-2</v>
      </c>
      <c r="V156" s="91">
        <v>1.9596388832098219E-2</v>
      </c>
      <c r="W156" s="92">
        <v>1.1329922504405591E-5</v>
      </c>
      <c r="X156" s="85">
        <f t="shared" si="2"/>
        <v>0.99999999999999978</v>
      </c>
      <c r="Y156" s="35"/>
      <c r="Z156" s="35"/>
      <c r="AA156" s="35"/>
      <c r="AB156" s="35"/>
    </row>
    <row r="157" spans="1:28" ht="16.5" hidden="1" customHeight="1" x14ac:dyDescent="0.2">
      <c r="A157" s="86" t="s">
        <v>204</v>
      </c>
      <c r="B157" s="87">
        <v>74</v>
      </c>
      <c r="C157" s="87" t="s">
        <v>177</v>
      </c>
      <c r="D157" s="88" t="s">
        <v>184</v>
      </c>
      <c r="E157" s="89">
        <v>3579.8447217950938</v>
      </c>
      <c r="F157" s="90">
        <v>0.46848663119666722</v>
      </c>
      <c r="G157" s="91">
        <v>0.1035685946751296</v>
      </c>
      <c r="H157" s="91">
        <v>1.2258184767425561E-3</v>
      </c>
      <c r="I157" s="91">
        <v>0.1173634866236157</v>
      </c>
      <c r="J157" s="91">
        <v>4.214398453138845E-2</v>
      </c>
      <c r="K157" s="91">
        <v>4.0872962875185707E-2</v>
      </c>
      <c r="L157" s="91">
        <v>8.0350422282527839E-2</v>
      </c>
      <c r="M157" s="91">
        <v>2.360861527473776E-2</v>
      </c>
      <c r="N157" s="91">
        <v>1.053360339955427E-3</v>
      </c>
      <c r="O157" s="91">
        <v>8.2236026540379835E-3</v>
      </c>
      <c r="P157" s="91">
        <v>1.5542645167150169E-2</v>
      </c>
      <c r="Q157" s="91">
        <v>1.078282450347638E-2</v>
      </c>
      <c r="R157" s="91">
        <v>2.3670954300500782E-2</v>
      </c>
      <c r="S157" s="91">
        <v>2.7088420649951409E-4</v>
      </c>
      <c r="T157" s="91">
        <v>1.439963413497417E-2</v>
      </c>
      <c r="U157" s="91">
        <v>2.7432269478332071E-2</v>
      </c>
      <c r="V157" s="91">
        <v>2.099110461071017E-2</v>
      </c>
      <c r="W157" s="92">
        <v>1.220466836839432E-5</v>
      </c>
      <c r="X157" s="85">
        <f t="shared" si="2"/>
        <v>1</v>
      </c>
      <c r="Y157" s="35"/>
      <c r="Z157" s="35"/>
      <c r="AA157" s="35"/>
      <c r="AB157" s="35"/>
    </row>
    <row r="158" spans="1:28" ht="16.5" hidden="1" customHeight="1" x14ac:dyDescent="0.2">
      <c r="A158" s="86" t="s">
        <v>204</v>
      </c>
      <c r="B158" s="87">
        <v>72</v>
      </c>
      <c r="C158" s="87" t="s">
        <v>177</v>
      </c>
      <c r="D158" s="88" t="s">
        <v>185</v>
      </c>
      <c r="E158" s="89">
        <v>3964.715327526872</v>
      </c>
      <c r="F158" s="90">
        <v>0.53275764250052404</v>
      </c>
      <c r="G158" s="91">
        <v>8.2101156257835192E-2</v>
      </c>
      <c r="H158" s="91">
        <v>1.158424742489787E-3</v>
      </c>
      <c r="I158" s="91">
        <v>0.11091101117267529</v>
      </c>
      <c r="J158" s="91">
        <v>3.9826968963627737E-2</v>
      </c>
      <c r="K158" s="91">
        <v>3.9603739337330211E-2</v>
      </c>
      <c r="L158" s="91">
        <v>7.7855309619689117E-2</v>
      </c>
      <c r="M158" s="91">
        <v>1.7151294451805531E-2</v>
      </c>
      <c r="N158" s="91">
        <v>6.9108695441078948E-4</v>
      </c>
      <c r="O158" s="91">
        <v>5.3953279774175663E-3</v>
      </c>
      <c r="P158" s="91">
        <v>1.2600851851747721E-2</v>
      </c>
      <c r="Q158" s="91">
        <v>8.7419337346047194E-3</v>
      </c>
      <c r="R158" s="91">
        <v>1.9190696636407299E-2</v>
      </c>
      <c r="S158" s="91">
        <v>1.5448776252545429E-4</v>
      </c>
      <c r="T158" s="91">
        <v>1.220453323951089E-2</v>
      </c>
      <c r="U158" s="91">
        <v>1.930636994504694E-2</v>
      </c>
      <c r="V158" s="91">
        <v>2.0339270190512682E-2</v>
      </c>
      <c r="W158" s="92">
        <v>9.8946618388282036E-6</v>
      </c>
      <c r="X158" s="85">
        <f t="shared" si="2"/>
        <v>0.99999999999999989</v>
      </c>
      <c r="Y158" s="35"/>
      <c r="Z158" s="35"/>
      <c r="AA158" s="35"/>
      <c r="AB158" s="35"/>
    </row>
    <row r="159" spans="1:28" ht="16.5" hidden="1" customHeight="1" x14ac:dyDescent="0.2">
      <c r="A159" s="86" t="s">
        <v>204</v>
      </c>
      <c r="B159" s="87">
        <v>74</v>
      </c>
      <c r="C159" s="87" t="s">
        <v>177</v>
      </c>
      <c r="D159" s="88" t="s">
        <v>186</v>
      </c>
      <c r="E159" s="89">
        <v>3494.1538182192548</v>
      </c>
      <c r="F159" s="90">
        <v>0.43462838858534297</v>
      </c>
      <c r="G159" s="91">
        <v>8.6257304287377337E-2</v>
      </c>
      <c r="H159" s="91">
        <v>1.577854098600598E-3</v>
      </c>
      <c r="I159" s="91">
        <v>0.15106841829242559</v>
      </c>
      <c r="J159" s="91">
        <v>5.424706837583184E-2</v>
      </c>
      <c r="K159" s="91">
        <v>5.5355742592219911E-2</v>
      </c>
      <c r="L159" s="91">
        <v>0.1088215040008296</v>
      </c>
      <c r="M159" s="91">
        <v>1.778336672673363E-2</v>
      </c>
      <c r="N159" s="91">
        <v>5.8604722038997745E-4</v>
      </c>
      <c r="O159" s="91">
        <v>4.5752809311147358E-3</v>
      </c>
      <c r="P159" s="91">
        <v>8.943929375658034E-3</v>
      </c>
      <c r="Q159" s="91">
        <v>6.2049168460101087E-3</v>
      </c>
      <c r="R159" s="91">
        <v>1.3621320003210639E-2</v>
      </c>
      <c r="S159" s="91">
        <v>2.3373883729006119E-4</v>
      </c>
      <c r="T159" s="91">
        <v>1.2694940600316449E-2</v>
      </c>
      <c r="U159" s="91">
        <v>1.496413845364316E-2</v>
      </c>
      <c r="V159" s="91">
        <v>2.8429017663955041E-2</v>
      </c>
      <c r="W159" s="92">
        <v>7.0231090503792956E-6</v>
      </c>
      <c r="X159" s="85">
        <f t="shared" si="2"/>
        <v>0.99999999999999989</v>
      </c>
      <c r="Y159" s="35"/>
      <c r="Z159" s="35"/>
      <c r="AA159" s="35"/>
      <c r="AB159" s="35"/>
    </row>
    <row r="160" spans="1:28" ht="16.5" hidden="1" customHeight="1" x14ac:dyDescent="0.2">
      <c r="A160" s="86" t="s">
        <v>204</v>
      </c>
      <c r="B160" s="87">
        <v>75</v>
      </c>
      <c r="C160" s="87" t="s">
        <v>177</v>
      </c>
      <c r="D160" s="88" t="s">
        <v>187</v>
      </c>
      <c r="E160" s="89">
        <v>3202.7737827485348</v>
      </c>
      <c r="F160" s="90">
        <v>0.38476320375850548</v>
      </c>
      <c r="G160" s="91">
        <v>8.5912491332960306E-2</v>
      </c>
      <c r="H160" s="91">
        <v>1.7288605753334159E-3</v>
      </c>
      <c r="I160" s="91">
        <v>0.1655262250137004</v>
      </c>
      <c r="J160" s="91">
        <v>5.9438713582941817E-2</v>
      </c>
      <c r="K160" s="91">
        <v>6.625505448802009E-2</v>
      </c>
      <c r="L160" s="91">
        <v>0.13024799848058771</v>
      </c>
      <c r="M160" s="91">
        <v>1.6894838103181719E-2</v>
      </c>
      <c r="N160" s="91">
        <v>5.7030669283391038E-4</v>
      </c>
      <c r="O160" s="91">
        <v>4.4523943563349148E-3</v>
      </c>
      <c r="P160" s="91">
        <v>7.8682046809085224E-3</v>
      </c>
      <c r="Q160" s="91">
        <v>5.4586249199706947E-3</v>
      </c>
      <c r="R160" s="91">
        <v>1.1983025503433119E-2</v>
      </c>
      <c r="S160" s="91">
        <v>2.3904030193002191E-4</v>
      </c>
      <c r="T160" s="91">
        <v>1.255758386139048E-2</v>
      </c>
      <c r="U160" s="91">
        <v>1.2070684779454111E-2</v>
      </c>
      <c r="V160" s="91">
        <v>3.4026571158869368E-2</v>
      </c>
      <c r="W160" s="92">
        <v>6.1784096434303287E-6</v>
      </c>
      <c r="X160" s="85">
        <f t="shared" si="2"/>
        <v>0.99999999999999956</v>
      </c>
      <c r="Y160" s="35"/>
      <c r="Z160" s="35"/>
      <c r="AA160" s="35"/>
      <c r="AB160" s="35"/>
    </row>
    <row r="161" spans="1:28" ht="16.5" hidden="1" customHeight="1" x14ac:dyDescent="0.2">
      <c r="A161" s="86" t="s">
        <v>204</v>
      </c>
      <c r="B161" s="87">
        <v>76</v>
      </c>
      <c r="C161" s="87" t="s">
        <v>177</v>
      </c>
      <c r="D161" s="88" t="s">
        <v>188</v>
      </c>
      <c r="E161" s="89">
        <v>3080.8561407955108</v>
      </c>
      <c r="F161" s="90">
        <v>0.41345239063830952</v>
      </c>
      <c r="G161" s="91">
        <v>8.8813515161559872E-2</v>
      </c>
      <c r="H161" s="91">
        <v>1.634381412597924E-3</v>
      </c>
      <c r="I161" s="91">
        <v>0.1564805105279935</v>
      </c>
      <c r="J161" s="91">
        <v>5.6190493354246952E-2</v>
      </c>
      <c r="K161" s="91">
        <v>6.161280027534026E-2</v>
      </c>
      <c r="L161" s="91">
        <v>0.12112198803033659</v>
      </c>
      <c r="M161" s="91">
        <v>1.8341904730273431E-2</v>
      </c>
      <c r="N161" s="91">
        <v>7.4114864057509293E-4</v>
      </c>
      <c r="O161" s="91">
        <v>5.7861604395774806E-3</v>
      </c>
      <c r="P161" s="91">
        <v>6.7666390359470419E-3</v>
      </c>
      <c r="Q161" s="91">
        <v>4.6944056444909394E-3</v>
      </c>
      <c r="R161" s="91">
        <v>1.030537605827977E-2</v>
      </c>
      <c r="S161" s="91">
        <v>2.153823231441292E-4</v>
      </c>
      <c r="T161" s="91">
        <v>1.196200287000472E-2</v>
      </c>
      <c r="U161" s="91">
        <v>1.0233136170819839E-2</v>
      </c>
      <c r="V161" s="91">
        <v>3.1642451267550387E-2</v>
      </c>
      <c r="W161" s="92">
        <v>5.3134189524515439E-6</v>
      </c>
      <c r="X161" s="85">
        <f t="shared" si="2"/>
        <v>0.99999999999999989</v>
      </c>
      <c r="Y161" s="35"/>
      <c r="Z161" s="35"/>
      <c r="AA161" s="35"/>
      <c r="AB161" s="35"/>
    </row>
    <row r="162" spans="1:28" ht="16.5" hidden="1" customHeight="1" x14ac:dyDescent="0.2">
      <c r="A162" s="86" t="s">
        <v>204</v>
      </c>
      <c r="B162" s="87">
        <v>75</v>
      </c>
      <c r="C162" s="87" t="s">
        <v>177</v>
      </c>
      <c r="D162" s="88" t="s">
        <v>189</v>
      </c>
      <c r="E162" s="89">
        <v>3270.3767187537442</v>
      </c>
      <c r="F162" s="90">
        <v>0.42462820481532559</v>
      </c>
      <c r="G162" s="91">
        <v>8.049296391782107E-2</v>
      </c>
      <c r="H162" s="91">
        <v>1.4723510208333561E-3</v>
      </c>
      <c r="I162" s="91">
        <v>0.14096724157563301</v>
      </c>
      <c r="J162" s="91">
        <v>5.061984284301721E-2</v>
      </c>
      <c r="K162" s="91">
        <v>6.0954657464548159E-2</v>
      </c>
      <c r="L162" s="91">
        <v>0.1198281730228256</v>
      </c>
      <c r="M162" s="91">
        <v>1.75120155362826E-2</v>
      </c>
      <c r="N162" s="91">
        <v>8.0024491823489662E-4</v>
      </c>
      <c r="O162" s="91">
        <v>6.2475261160443683E-3</v>
      </c>
      <c r="P162" s="91">
        <v>9.7272921200417199E-3</v>
      </c>
      <c r="Q162" s="91">
        <v>6.7483805167309454E-3</v>
      </c>
      <c r="R162" s="91">
        <v>1.481435655031089E-2</v>
      </c>
      <c r="S162" s="91">
        <v>6.4285009173499171E-4</v>
      </c>
      <c r="T162" s="91">
        <v>2.256742164143365E-2</v>
      </c>
      <c r="U162" s="91">
        <v>1.0664390380817309E-2</v>
      </c>
      <c r="V162" s="91">
        <v>3.1304449233484223E-2</v>
      </c>
      <c r="W162" s="92">
        <v>7.6382348802840359E-6</v>
      </c>
      <c r="X162" s="85">
        <f t="shared" si="2"/>
        <v>1.0000000000000002</v>
      </c>
      <c r="Y162" s="35"/>
      <c r="Z162" s="35"/>
      <c r="AA162" s="35"/>
      <c r="AB162" s="35"/>
    </row>
    <row r="163" spans="1:28" ht="16.5" hidden="1" customHeight="1" x14ac:dyDescent="0.2">
      <c r="A163" s="86" t="s">
        <v>204</v>
      </c>
      <c r="B163" s="87">
        <v>74</v>
      </c>
      <c r="C163" s="87" t="s">
        <v>177</v>
      </c>
      <c r="D163" s="88" t="s">
        <v>190</v>
      </c>
      <c r="E163" s="89">
        <v>3361.6599942649259</v>
      </c>
      <c r="F163" s="90">
        <v>0.41338498284435471</v>
      </c>
      <c r="G163" s="91">
        <v>9.3963435100915635E-2</v>
      </c>
      <c r="H163" s="91">
        <v>1.5654623597332129E-3</v>
      </c>
      <c r="I163" s="91">
        <v>0.14988199656164011</v>
      </c>
      <c r="J163" s="91">
        <v>5.3821036902940482E-2</v>
      </c>
      <c r="K163" s="91">
        <v>6.0386400118794793E-2</v>
      </c>
      <c r="L163" s="91">
        <v>0.1187110600345682</v>
      </c>
      <c r="M163" s="91">
        <v>1.5928245215838081E-2</v>
      </c>
      <c r="N163" s="91">
        <v>6.7098382265325357E-4</v>
      </c>
      <c r="O163" s="91">
        <v>5.2383824750999626E-3</v>
      </c>
      <c r="P163" s="91">
        <v>7.4025870802614602E-3</v>
      </c>
      <c r="Q163" s="91">
        <v>5.1355992818303883E-3</v>
      </c>
      <c r="R163" s="91">
        <v>1.1273904705274521E-2</v>
      </c>
      <c r="S163" s="91">
        <v>6.5833587474179887E-4</v>
      </c>
      <c r="T163" s="91">
        <v>2.1395915929108458E-2</v>
      </c>
      <c r="U163" s="91">
        <v>9.5632492757532946E-3</v>
      </c>
      <c r="V163" s="91">
        <v>3.1012609627264841E-2</v>
      </c>
      <c r="W163" s="92">
        <v>5.812789226746337E-6</v>
      </c>
      <c r="X163" s="85">
        <f t="shared" si="2"/>
        <v>1.0000000000000002</v>
      </c>
      <c r="Y163" s="35"/>
      <c r="Z163" s="35"/>
      <c r="AA163" s="35"/>
      <c r="AB163" s="35"/>
    </row>
    <row r="164" spans="1:28" ht="16.5" hidden="1" customHeight="1" x14ac:dyDescent="0.2">
      <c r="A164" s="86" t="s">
        <v>204</v>
      </c>
      <c r="B164" s="87">
        <v>73</v>
      </c>
      <c r="C164" s="87" t="s">
        <v>177</v>
      </c>
      <c r="D164" s="88" t="s">
        <v>191</v>
      </c>
      <c r="E164" s="89">
        <v>3536.5232563238728</v>
      </c>
      <c r="F164" s="90">
        <v>0.39368817223207159</v>
      </c>
      <c r="G164" s="91">
        <v>8.4560840392293377E-2</v>
      </c>
      <c r="H164" s="91">
        <v>1.7067082154604311E-3</v>
      </c>
      <c r="I164" s="91">
        <v>0.16340529255839639</v>
      </c>
      <c r="J164" s="91">
        <v>5.8677109210407197E-2</v>
      </c>
      <c r="K164" s="91">
        <v>6.3695344391114211E-2</v>
      </c>
      <c r="L164" s="91">
        <v>0.12521597308435431</v>
      </c>
      <c r="M164" s="91">
        <v>1.3224604631529569E-2</v>
      </c>
      <c r="N164" s="91">
        <v>6.573055312408553E-4</v>
      </c>
      <c r="O164" s="91">
        <v>5.1315958140733444E-3</v>
      </c>
      <c r="P164" s="91">
        <v>7.2633817286519064E-3</v>
      </c>
      <c r="Q164" s="91">
        <v>5.0390245443768817E-3</v>
      </c>
      <c r="R164" s="91">
        <v>1.106189938179849E-2</v>
      </c>
      <c r="S164" s="91">
        <v>5.9451647158031962E-4</v>
      </c>
      <c r="T164" s="91">
        <v>2.0839366845920668E-2</v>
      </c>
      <c r="U164" s="91">
        <v>1.252117920616109E-2</v>
      </c>
      <c r="V164" s="91">
        <v>3.2711982280609633E-2</v>
      </c>
      <c r="W164" s="92">
        <v>5.7034799596795486E-6</v>
      </c>
      <c r="X164" s="85">
        <f t="shared" si="2"/>
        <v>0.99999999999999989</v>
      </c>
      <c r="Y164" s="35"/>
      <c r="Z164" s="35"/>
      <c r="AA164" s="35"/>
      <c r="AB164" s="35"/>
    </row>
    <row r="165" spans="1:28" ht="16.5" hidden="1" customHeight="1" x14ac:dyDescent="0.2">
      <c r="A165" s="86" t="s">
        <v>204</v>
      </c>
      <c r="B165" s="87">
        <v>72</v>
      </c>
      <c r="C165" s="87" t="s">
        <v>177</v>
      </c>
      <c r="D165" s="88" t="s">
        <v>192</v>
      </c>
      <c r="E165" s="89">
        <v>3684.8712392860648</v>
      </c>
      <c r="F165" s="90">
        <v>0.42053034594610689</v>
      </c>
      <c r="G165" s="91">
        <v>8.8978920330346725E-2</v>
      </c>
      <c r="H165" s="91">
        <v>1.596688214665328E-3</v>
      </c>
      <c r="I165" s="91">
        <v>0.1528716522710033</v>
      </c>
      <c r="J165" s="91">
        <v>5.4894590591522047E-2</v>
      </c>
      <c r="K165" s="91">
        <v>5.8155368046278619E-2</v>
      </c>
      <c r="L165" s="91">
        <v>0.1143251688110727</v>
      </c>
      <c r="M165" s="91">
        <v>1.3183170646365899E-2</v>
      </c>
      <c r="N165" s="91">
        <v>7.1965326728219746E-4</v>
      </c>
      <c r="O165" s="91">
        <v>5.6183456831680328E-3</v>
      </c>
      <c r="P165" s="91">
        <v>7.9945025706583527E-3</v>
      </c>
      <c r="Q165" s="91">
        <v>5.5462450107394232E-3</v>
      </c>
      <c r="R165" s="91">
        <v>1.217537317298145E-2</v>
      </c>
      <c r="S165" s="91">
        <v>6.907282029070379E-4</v>
      </c>
      <c r="T165" s="91">
        <v>2.0211307850279851E-2</v>
      </c>
      <c r="U165" s="91">
        <v>1.2634842063559869E-2</v>
      </c>
      <c r="V165" s="91">
        <v>2.9866819737575479E-2</v>
      </c>
      <c r="W165" s="92">
        <v>6.2775834869716157E-6</v>
      </c>
      <c r="X165" s="85">
        <f t="shared" si="2"/>
        <v>1</v>
      </c>
      <c r="Y165" s="35"/>
      <c r="Z165" s="35"/>
      <c r="AA165" s="35"/>
      <c r="AB165" s="35"/>
    </row>
    <row r="166" spans="1:28" ht="16.5" hidden="1" customHeight="1" x14ac:dyDescent="0.2">
      <c r="A166" s="86" t="s">
        <v>204</v>
      </c>
      <c r="B166" s="87">
        <v>71</v>
      </c>
      <c r="C166" s="87" t="s">
        <v>177</v>
      </c>
      <c r="D166" s="88" t="s">
        <v>193</v>
      </c>
      <c r="E166" s="89">
        <v>3896.5753287231551</v>
      </c>
      <c r="F166" s="90">
        <v>0.42996263836557469</v>
      </c>
      <c r="G166" s="91">
        <v>9.3082689018956888E-2</v>
      </c>
      <c r="H166" s="91">
        <v>1.525177936011276E-3</v>
      </c>
      <c r="I166" s="91">
        <v>0.1460250466833895</v>
      </c>
      <c r="J166" s="91">
        <v>5.2436047067655277E-2</v>
      </c>
      <c r="K166" s="91">
        <v>5.1448429331949347E-2</v>
      </c>
      <c r="L166" s="91">
        <v>0.1011402827639062</v>
      </c>
      <c r="M166" s="91">
        <v>1.4610270546947961E-2</v>
      </c>
      <c r="N166" s="91">
        <v>1.6260230689796331E-3</v>
      </c>
      <c r="O166" s="91">
        <v>1.2694390626244501E-2</v>
      </c>
      <c r="P166" s="91">
        <v>9.905391253064463E-3</v>
      </c>
      <c r="Q166" s="91">
        <v>6.8719381013603881E-3</v>
      </c>
      <c r="R166" s="91">
        <v>1.5085595865974501E-2</v>
      </c>
      <c r="S166" s="91">
        <v>4.2593851795630182E-4</v>
      </c>
      <c r="T166" s="91">
        <v>2.2915492266049029E-2</v>
      </c>
      <c r="U166" s="91">
        <v>1.3814529515773281E-2</v>
      </c>
      <c r="V166" s="91">
        <v>2.6422340985202471E-2</v>
      </c>
      <c r="W166" s="92">
        <v>7.7780850043694262E-6</v>
      </c>
      <c r="X166" s="85">
        <f t="shared" si="2"/>
        <v>1.0000000000000002</v>
      </c>
      <c r="Y166" s="35"/>
      <c r="Z166" s="35"/>
      <c r="AA166" s="35"/>
      <c r="AB166" s="35"/>
    </row>
    <row r="167" spans="1:28" ht="16.5" hidden="1" customHeight="1" x14ac:dyDescent="0.2">
      <c r="A167" s="86" t="s">
        <v>204</v>
      </c>
      <c r="B167" s="87">
        <v>69</v>
      </c>
      <c r="C167" s="87" t="s">
        <v>177</v>
      </c>
      <c r="D167" s="88" t="s">
        <v>194</v>
      </c>
      <c r="E167" s="89">
        <v>4354.6491169138189</v>
      </c>
      <c r="F167" s="90">
        <v>0.48407493764236598</v>
      </c>
      <c r="G167" s="91">
        <v>8.1938589185849009E-2</v>
      </c>
      <c r="H167" s="91">
        <v>1.420373028689732E-3</v>
      </c>
      <c r="I167" s="91">
        <v>0.13599071487007919</v>
      </c>
      <c r="J167" s="91">
        <v>4.883282483143149E-2</v>
      </c>
      <c r="K167" s="91">
        <v>3.942071022796742E-2</v>
      </c>
      <c r="L167" s="91">
        <v>7.7495500464864558E-2</v>
      </c>
      <c r="M167" s="91">
        <v>1.5071714656337181E-2</v>
      </c>
      <c r="N167" s="91">
        <v>1.3206391272311459E-3</v>
      </c>
      <c r="O167" s="91">
        <v>1.0310252835401049E-2</v>
      </c>
      <c r="P167" s="91">
        <v>9.5891533468772956E-3</v>
      </c>
      <c r="Q167" s="91">
        <v>6.6525457259254744E-3</v>
      </c>
      <c r="R167" s="91">
        <v>1.4603975591887331E-2</v>
      </c>
      <c r="S167" s="91">
        <v>6.8608548250355882E-4</v>
      </c>
      <c r="T167" s="91">
        <v>2.3784296726790041E-2</v>
      </c>
      <c r="U167" s="91">
        <v>2.8554884459156899E-2</v>
      </c>
      <c r="V167" s="91">
        <v>2.024527203351164E-2</v>
      </c>
      <c r="W167" s="92">
        <v>7.5297631306456968E-6</v>
      </c>
      <c r="X167" s="85">
        <f t="shared" si="2"/>
        <v>0.99999999999999956</v>
      </c>
      <c r="Y167" s="35"/>
      <c r="Z167" s="35"/>
      <c r="AA167" s="35"/>
      <c r="AB167" s="35"/>
    </row>
    <row r="168" spans="1:28" ht="16.5" hidden="1" customHeight="1" x14ac:dyDescent="0.2">
      <c r="A168" s="86" t="s">
        <v>204</v>
      </c>
      <c r="B168" s="87">
        <v>70</v>
      </c>
      <c r="C168" s="87" t="s">
        <v>177</v>
      </c>
      <c r="D168" s="88" t="s">
        <v>195</v>
      </c>
      <c r="E168" s="89">
        <v>4553.459511741773</v>
      </c>
      <c r="F168" s="90">
        <v>0.60856693416504792</v>
      </c>
      <c r="G168" s="91">
        <v>8.2751782839953159E-2</v>
      </c>
      <c r="H168" s="91">
        <v>9.3778306932309715E-4</v>
      </c>
      <c r="I168" s="91">
        <v>8.9786124781564558E-2</v>
      </c>
      <c r="J168" s="91">
        <v>3.2241246087572957E-2</v>
      </c>
      <c r="K168" s="91">
        <v>2.355790470578752E-2</v>
      </c>
      <c r="L168" s="91">
        <v>4.6311484611035229E-2</v>
      </c>
      <c r="M168" s="91">
        <v>1.493370037103698E-2</v>
      </c>
      <c r="N168" s="91">
        <v>5.0667199798917989E-4</v>
      </c>
      <c r="O168" s="91">
        <v>3.9555971772839479E-3</v>
      </c>
      <c r="P168" s="91">
        <v>1.038082539242979E-2</v>
      </c>
      <c r="Q168" s="91">
        <v>7.2017740355019358E-3</v>
      </c>
      <c r="R168" s="91">
        <v>1.5809666940414271E-2</v>
      </c>
      <c r="S168" s="91">
        <v>4.1309296433453019E-4</v>
      </c>
      <c r="T168" s="91">
        <v>2.2865910555223121E-2</v>
      </c>
      <c r="U168" s="91">
        <v>2.7672728989940071E-2</v>
      </c>
      <c r="V168" s="91">
        <v>1.2098619901826251E-2</v>
      </c>
      <c r="W168" s="92">
        <v>8.1514137357124351E-6</v>
      </c>
      <c r="X168" s="85">
        <f t="shared" si="2"/>
        <v>1.0000000000000004</v>
      </c>
      <c r="Y168" s="35"/>
      <c r="Z168" s="35"/>
      <c r="AA168" s="35"/>
      <c r="AB168" s="35"/>
    </row>
    <row r="169" spans="1:28" ht="16.5" hidden="1" customHeight="1" x14ac:dyDescent="0.2">
      <c r="A169" s="86" t="s">
        <v>204</v>
      </c>
      <c r="B169" s="87">
        <v>76</v>
      </c>
      <c r="C169" s="87" t="s">
        <v>177</v>
      </c>
      <c r="D169" s="88" t="s">
        <v>196</v>
      </c>
      <c r="E169" s="89">
        <v>3651.9427169848032</v>
      </c>
      <c r="F169" s="90">
        <v>0.64724129218421789</v>
      </c>
      <c r="G169" s="91">
        <v>8.9639742756156687E-2</v>
      </c>
      <c r="H169" s="91">
        <v>7.1393155223517892E-4</v>
      </c>
      <c r="I169" s="91">
        <v>6.83539184395308E-2</v>
      </c>
      <c r="J169" s="91">
        <v>2.454516787332495E-2</v>
      </c>
      <c r="K169" s="91">
        <v>1.9785377068513622E-2</v>
      </c>
      <c r="L169" s="91">
        <v>3.8895232707469557E-2</v>
      </c>
      <c r="M169" s="91">
        <v>1.6887313973391851E-2</v>
      </c>
      <c r="N169" s="91">
        <v>1.320009719702257E-4</v>
      </c>
      <c r="O169" s="91">
        <v>1.0305339039780781E-3</v>
      </c>
      <c r="P169" s="91">
        <v>1.251698352291955E-2</v>
      </c>
      <c r="Q169" s="91">
        <v>8.6837494640749271E-3</v>
      </c>
      <c r="R169" s="91">
        <v>1.9062967838792671E-2</v>
      </c>
      <c r="S169" s="91">
        <v>4.2415433078831291E-4</v>
      </c>
      <c r="T169" s="91">
        <v>2.5267479419818061E-2</v>
      </c>
      <c r="U169" s="91">
        <v>1.6649160187688208E-2</v>
      </c>
      <c r="V169" s="91">
        <v>1.016116499985025E-2</v>
      </c>
      <c r="W169" s="92">
        <v>9.8288052790887691E-6</v>
      </c>
      <c r="X169" s="85">
        <f t="shared" si="2"/>
        <v>0.99999999999999989</v>
      </c>
      <c r="Y169" s="35"/>
      <c r="Z169" s="35"/>
      <c r="AA169" s="35"/>
      <c r="AB169" s="35"/>
    </row>
    <row r="170" spans="1:28" ht="16.5" hidden="1" customHeight="1" x14ac:dyDescent="0.2">
      <c r="A170" s="86" t="s">
        <v>204</v>
      </c>
      <c r="B170" s="87">
        <v>80</v>
      </c>
      <c r="C170" s="87" t="s">
        <v>177</v>
      </c>
      <c r="D170" s="88" t="s">
        <v>197</v>
      </c>
      <c r="E170" s="89">
        <v>2845.0083631673419</v>
      </c>
      <c r="F170" s="90">
        <v>0.62153693031428492</v>
      </c>
      <c r="G170" s="91">
        <v>0.12747289182129551</v>
      </c>
      <c r="H170" s="91">
        <v>6.2416279148106411E-4</v>
      </c>
      <c r="I170" s="91">
        <v>5.9759191771695808E-2</v>
      </c>
      <c r="J170" s="91">
        <v>2.1458892591623618E-2</v>
      </c>
      <c r="K170" s="91">
        <v>1.8263812799430821E-2</v>
      </c>
      <c r="L170" s="91">
        <v>3.5904054115299712E-2</v>
      </c>
      <c r="M170" s="91">
        <v>1.873780165902731E-2</v>
      </c>
      <c r="N170" s="91">
        <v>1.3312219878338201E-4</v>
      </c>
      <c r="O170" s="91">
        <v>1.0392873413790349E-3</v>
      </c>
      <c r="P170" s="91">
        <v>1.2107487432570729E-2</v>
      </c>
      <c r="Q170" s="91">
        <v>8.3996585368482455E-3</v>
      </c>
      <c r="R170" s="91">
        <v>1.8439318316035281E-2</v>
      </c>
      <c r="S170" s="91">
        <v>6.2219219141419714E-4</v>
      </c>
      <c r="T170" s="91">
        <v>2.7726439529895161E-2</v>
      </c>
      <c r="U170" s="91">
        <v>1.8385513243456081E-2</v>
      </c>
      <c r="V170" s="91">
        <v>9.3797360919002874E-3</v>
      </c>
      <c r="W170" s="92">
        <v>9.507253578775603E-6</v>
      </c>
      <c r="X170" s="85">
        <f t="shared" si="2"/>
        <v>0.99999999999999967</v>
      </c>
      <c r="Y170" s="35"/>
      <c r="Z170" s="35"/>
      <c r="AA170" s="35"/>
      <c r="AB170" s="35"/>
    </row>
    <row r="171" spans="1:28" ht="16.5" hidden="1" customHeight="1" x14ac:dyDescent="0.2">
      <c r="A171" s="86" t="s">
        <v>204</v>
      </c>
      <c r="B171" s="87">
        <v>80</v>
      </c>
      <c r="C171" s="87" t="s">
        <v>177</v>
      </c>
      <c r="D171" s="88" t="s">
        <v>198</v>
      </c>
      <c r="E171" s="89">
        <v>2600.946825253171</v>
      </c>
      <c r="F171" s="90">
        <v>0.60204726067299708</v>
      </c>
      <c r="G171" s="91">
        <v>0.14960810293307289</v>
      </c>
      <c r="H171" s="91">
        <v>5.8567026774216378E-4</v>
      </c>
      <c r="I171" s="91">
        <v>5.6073803697806943E-2</v>
      </c>
      <c r="J171" s="91">
        <v>2.0135508782515799E-2</v>
      </c>
      <c r="K171" s="91">
        <v>1.9730478005715729E-2</v>
      </c>
      <c r="L171" s="91">
        <v>3.8787308970886128E-2</v>
      </c>
      <c r="M171" s="91">
        <v>2.1282101986691521E-2</v>
      </c>
      <c r="N171" s="91">
        <v>1.5226407149675539E-4</v>
      </c>
      <c r="O171" s="91">
        <v>1.18872827747467E-3</v>
      </c>
      <c r="P171" s="91">
        <v>8.2449845788139641E-3</v>
      </c>
      <c r="Q171" s="91">
        <v>5.7200187478462011E-3</v>
      </c>
      <c r="R171" s="91">
        <v>1.255684930554353E-2</v>
      </c>
      <c r="S171" s="91">
        <v>6.8071662500896434E-4</v>
      </c>
      <c r="T171" s="91">
        <v>2.8462463883187329E-2</v>
      </c>
      <c r="U171" s="91">
        <v>2.460429440286702E-2</v>
      </c>
      <c r="V171" s="91">
        <v>1.013297051897203E-2</v>
      </c>
      <c r="W171" s="92">
        <v>6.4742713614558017E-6</v>
      </c>
      <c r="X171" s="85">
        <f t="shared" si="2"/>
        <v>1</v>
      </c>
      <c r="Y171" s="35"/>
      <c r="Z171" s="35"/>
      <c r="AA171" s="35"/>
      <c r="AB171" s="35"/>
    </row>
    <row r="172" spans="1:28" ht="16.5" hidden="1" customHeight="1" x14ac:dyDescent="0.2">
      <c r="A172" s="86" t="s">
        <v>204</v>
      </c>
      <c r="B172" s="87">
        <v>80</v>
      </c>
      <c r="C172" s="87" t="s">
        <v>177</v>
      </c>
      <c r="D172" s="88" t="s">
        <v>199</v>
      </c>
      <c r="E172" s="89">
        <v>2523.3341923209932</v>
      </c>
      <c r="F172" s="90">
        <v>0.62492908045831563</v>
      </c>
      <c r="G172" s="91">
        <v>0.16227240981318061</v>
      </c>
      <c r="H172" s="91">
        <v>5.2160837797876353E-4</v>
      </c>
      <c r="I172" s="91">
        <v>4.9940328893030128E-2</v>
      </c>
      <c r="J172" s="91">
        <v>1.7933042966847348E-2</v>
      </c>
      <c r="K172" s="91">
        <v>1.569013083173517E-2</v>
      </c>
      <c r="L172" s="91">
        <v>3.084456201151535E-2</v>
      </c>
      <c r="M172" s="91">
        <v>1.678928360512838E-2</v>
      </c>
      <c r="N172" s="91">
        <v>1.228356887032044E-4</v>
      </c>
      <c r="O172" s="91">
        <v>9.589803767179998E-4</v>
      </c>
      <c r="P172" s="91">
        <v>5.734549211705897E-3</v>
      </c>
      <c r="Q172" s="91">
        <v>3.97838573108925E-3</v>
      </c>
      <c r="R172" s="91">
        <v>8.7335360786050947E-3</v>
      </c>
      <c r="S172" s="91">
        <v>8.7711962455315571E-4</v>
      </c>
      <c r="T172" s="91">
        <v>2.995363517849026E-2</v>
      </c>
      <c r="U172" s="91">
        <v>2.2658036481321892E-2</v>
      </c>
      <c r="V172" s="91">
        <v>8.0579716877984108E-3</v>
      </c>
      <c r="W172" s="92">
        <v>4.5029832836324282E-6</v>
      </c>
      <c r="X172" s="85">
        <f t="shared" si="2"/>
        <v>1.0000000000000002</v>
      </c>
      <c r="Y172" s="35"/>
      <c r="Z172" s="35"/>
      <c r="AA172" s="35"/>
      <c r="AB172" s="35"/>
    </row>
    <row r="173" spans="1:28" ht="17.25" hidden="1" customHeight="1" x14ac:dyDescent="0.2">
      <c r="A173" s="93" t="s">
        <v>204</v>
      </c>
      <c r="B173" s="94">
        <v>80</v>
      </c>
      <c r="C173" s="94" t="s">
        <v>177</v>
      </c>
      <c r="D173" s="95" t="s">
        <v>200</v>
      </c>
      <c r="E173" s="96">
        <v>1908.599131267855</v>
      </c>
      <c r="F173" s="97">
        <v>0.6089050357123349</v>
      </c>
      <c r="G173" s="98">
        <v>0.15614379827104469</v>
      </c>
      <c r="H173" s="98">
        <v>5.8908076851759989E-4</v>
      </c>
      <c r="I173" s="98">
        <v>5.6400335129443847E-2</v>
      </c>
      <c r="J173" s="98">
        <v>2.025276275987974E-2</v>
      </c>
      <c r="K173" s="98">
        <v>1.8122395017935031E-2</v>
      </c>
      <c r="L173" s="98">
        <v>3.5626046903144713E-2</v>
      </c>
      <c r="M173" s="98">
        <v>1.7063142740907141E-2</v>
      </c>
      <c r="N173" s="98">
        <v>2.2429904590966411E-4</v>
      </c>
      <c r="O173" s="98">
        <v>1.7511065864877281E-3</v>
      </c>
      <c r="P173" s="98">
        <v>6.8111257962591744E-3</v>
      </c>
      <c r="Q173" s="98">
        <v>4.7252686619512997E-3</v>
      </c>
      <c r="R173" s="98">
        <v>1.037312797946185E-2</v>
      </c>
      <c r="S173" s="98">
        <v>8.3774730471746742E-4</v>
      </c>
      <c r="T173" s="98">
        <v>2.9648367255921879E-2</v>
      </c>
      <c r="U173" s="98">
        <v>2.3213903473252549E-2</v>
      </c>
      <c r="V173" s="98">
        <v>9.3071082412045179E-3</v>
      </c>
      <c r="W173" s="99">
        <v>5.348351626430446E-6</v>
      </c>
      <c r="X173" s="100">
        <f t="shared" si="2"/>
        <v>1.0000000000000004</v>
      </c>
      <c r="Y173" s="35"/>
      <c r="Z173" s="35"/>
      <c r="AA173" s="35"/>
      <c r="AB173" s="35"/>
    </row>
    <row r="174" spans="1:28" ht="16.5" hidden="1" customHeight="1" x14ac:dyDescent="0.2">
      <c r="A174" s="78" t="s">
        <v>205</v>
      </c>
      <c r="B174" s="79">
        <v>80</v>
      </c>
      <c r="C174" s="79" t="s">
        <v>177</v>
      </c>
      <c r="D174" s="80" t="s">
        <v>176</v>
      </c>
      <c r="E174" s="81">
        <v>1189.9507636802471</v>
      </c>
      <c r="F174" s="82">
        <v>0.59298053587660171</v>
      </c>
      <c r="G174" s="83">
        <v>0.15002215351255949</v>
      </c>
      <c r="H174" s="83">
        <v>5.9310262822551965E-4</v>
      </c>
      <c r="I174" s="83">
        <v>5.6785399873521478E-2</v>
      </c>
      <c r="J174" s="83">
        <v>2.039103542955624E-2</v>
      </c>
      <c r="K174" s="83">
        <v>1.8570753813081979E-2</v>
      </c>
      <c r="L174" s="83">
        <v>3.6507456421562903E-2</v>
      </c>
      <c r="M174" s="83">
        <v>1.793900557534293E-2</v>
      </c>
      <c r="N174" s="83">
        <v>3.2678579954443268E-4</v>
      </c>
      <c r="O174" s="83">
        <v>2.551222470127588E-3</v>
      </c>
      <c r="P174" s="83">
        <v>7.9003572487576449E-3</v>
      </c>
      <c r="Q174" s="83">
        <v>5.4809310006104272E-3</v>
      </c>
      <c r="R174" s="83">
        <v>1.203199284174751E-2</v>
      </c>
      <c r="S174" s="83">
        <v>1.1807258351843499E-3</v>
      </c>
      <c r="T174" s="83">
        <v>4.3410677921524872E-2</v>
      </c>
      <c r="U174" s="83">
        <v>2.378428847894232E-2</v>
      </c>
      <c r="V174" s="83">
        <v>9.5373716160619161E-3</v>
      </c>
      <c r="W174" s="84">
        <v>6.2036570465313267E-6</v>
      </c>
      <c r="X174" s="85">
        <f t="shared" si="2"/>
        <v>0.99999999999999989</v>
      </c>
      <c r="Y174" s="35"/>
      <c r="Z174" s="35"/>
      <c r="AA174" s="35"/>
      <c r="AB174" s="35"/>
    </row>
    <row r="175" spans="1:28" ht="16.5" hidden="1" customHeight="1" x14ac:dyDescent="0.2">
      <c r="A175" s="86" t="s">
        <v>205</v>
      </c>
      <c r="B175" s="87">
        <v>80</v>
      </c>
      <c r="C175" s="87" t="s">
        <v>177</v>
      </c>
      <c r="D175" s="88" t="s">
        <v>178</v>
      </c>
      <c r="E175" s="89">
        <v>806.06167148494023</v>
      </c>
      <c r="F175" s="90">
        <v>0.5777541971867427</v>
      </c>
      <c r="G175" s="91">
        <v>0.1440538432239501</v>
      </c>
      <c r="H175" s="91">
        <v>6.5631148641952795E-4</v>
      </c>
      <c r="I175" s="91">
        <v>6.2837202912793599E-2</v>
      </c>
      <c r="J175" s="91">
        <v>2.2564173779578419E-2</v>
      </c>
      <c r="K175" s="91">
        <v>2.0844026027682261E-2</v>
      </c>
      <c r="L175" s="91">
        <v>4.0976385746898498E-2</v>
      </c>
      <c r="M175" s="91">
        <v>1.826172093044396E-2</v>
      </c>
      <c r="N175" s="91">
        <v>4.3089593187492888E-4</v>
      </c>
      <c r="O175" s="91">
        <v>3.3640120997253222E-3</v>
      </c>
      <c r="P175" s="91">
        <v>9.0133781583242503E-3</v>
      </c>
      <c r="Q175" s="91">
        <v>6.2530974502390847E-3</v>
      </c>
      <c r="R175" s="91">
        <v>1.372708829059276E-2</v>
      </c>
      <c r="S175" s="91">
        <v>1.123557638379228E-3</v>
      </c>
      <c r="T175" s="91">
        <v>4.3032039779988943E-2</v>
      </c>
      <c r="U175" s="91">
        <v>2.4396136961703969E-2</v>
      </c>
      <c r="V175" s="91">
        <v>1.070485475182122E-2</v>
      </c>
      <c r="W175" s="92">
        <v>7.0776428412440121E-6</v>
      </c>
      <c r="X175" s="85">
        <f t="shared" si="2"/>
        <v>1.0000000000000002</v>
      </c>
      <c r="Y175" s="35"/>
      <c r="Z175" s="35"/>
      <c r="AA175" s="35"/>
      <c r="AB175" s="35"/>
    </row>
    <row r="176" spans="1:28" ht="16.5" hidden="1" customHeight="1" x14ac:dyDescent="0.2">
      <c r="A176" s="86" t="s">
        <v>205</v>
      </c>
      <c r="B176" s="87">
        <v>80</v>
      </c>
      <c r="C176" s="87" t="s">
        <v>177</v>
      </c>
      <c r="D176" s="88" t="s">
        <v>179</v>
      </c>
      <c r="E176" s="89">
        <v>574.19732636956689</v>
      </c>
      <c r="F176" s="90">
        <v>0.56233465426319296</v>
      </c>
      <c r="G176" s="91">
        <v>0.1380098021349673</v>
      </c>
      <c r="H176" s="91">
        <v>7.2032239028312062E-4</v>
      </c>
      <c r="I176" s="91">
        <v>6.8965796176719468E-2</v>
      </c>
      <c r="J176" s="91">
        <v>2.4764886685649259E-2</v>
      </c>
      <c r="K176" s="91">
        <v>2.3146143378670089E-2</v>
      </c>
      <c r="L176" s="91">
        <v>4.5502020501116583E-2</v>
      </c>
      <c r="M176" s="91">
        <v>1.8588531161808568E-2</v>
      </c>
      <c r="N176" s="91">
        <v>5.3632709868035974E-4</v>
      </c>
      <c r="O176" s="91">
        <v>4.1871150686449143E-3</v>
      </c>
      <c r="P176" s="91">
        <v>1.014052198714902E-2</v>
      </c>
      <c r="Q176" s="91">
        <v>7.0350617790704006E-3</v>
      </c>
      <c r="R176" s="91">
        <v>1.544369249632942E-2</v>
      </c>
      <c r="S176" s="91">
        <v>1.065664044754806E-3</v>
      </c>
      <c r="T176" s="91">
        <v>4.2648597168155063E-2</v>
      </c>
      <c r="U176" s="91">
        <v>2.5015749078235651E-2</v>
      </c>
      <c r="V176" s="91">
        <v>1.188715186809057E-2</v>
      </c>
      <c r="W176" s="92">
        <v>7.9627184822528604E-6</v>
      </c>
      <c r="X176" s="85">
        <f t="shared" si="2"/>
        <v>0.99999999999999967</v>
      </c>
      <c r="Y176" s="35"/>
      <c r="Z176" s="35"/>
      <c r="AA176" s="35"/>
      <c r="AB176" s="35"/>
    </row>
    <row r="177" spans="1:28" ht="16.5" hidden="1" customHeight="1" x14ac:dyDescent="0.2">
      <c r="A177" s="86" t="s">
        <v>205</v>
      </c>
      <c r="B177" s="87">
        <v>80</v>
      </c>
      <c r="C177" s="87" t="s">
        <v>177</v>
      </c>
      <c r="D177" s="88" t="s">
        <v>180</v>
      </c>
      <c r="E177" s="89">
        <v>453.99724613513888</v>
      </c>
      <c r="F177" s="90">
        <v>0.54671820632678836</v>
      </c>
      <c r="G177" s="91">
        <v>0.13188857964091799</v>
      </c>
      <c r="H177" s="91">
        <v>7.851507028021204E-4</v>
      </c>
      <c r="I177" s="91">
        <v>7.5172650563001583E-2</v>
      </c>
      <c r="J177" s="91">
        <v>2.6993702331548949E-2</v>
      </c>
      <c r="K177" s="91">
        <v>2.5477658387476801E-2</v>
      </c>
      <c r="L177" s="91">
        <v>5.0085446862639438E-2</v>
      </c>
      <c r="M177" s="91">
        <v>1.8919514705775721E-2</v>
      </c>
      <c r="N177" s="91">
        <v>6.4310460404835899E-4</v>
      </c>
      <c r="O177" s="91">
        <v>5.0207289263424519E-3</v>
      </c>
      <c r="P177" s="91">
        <v>1.128205925624661E-2</v>
      </c>
      <c r="Q177" s="91">
        <v>7.8270116630497679E-3</v>
      </c>
      <c r="R177" s="91">
        <v>1.7182217453859679E-2</v>
      </c>
      <c r="S177" s="91">
        <v>1.007031159514974E-3</v>
      </c>
      <c r="T177" s="91">
        <v>4.226025805758666E-2</v>
      </c>
      <c r="U177" s="91">
        <v>2.564327353901619E-2</v>
      </c>
      <c r="V177" s="91">
        <v>1.3084546722991469E-2</v>
      </c>
      <c r="W177" s="92">
        <v>8.8590963928124139E-6</v>
      </c>
      <c r="X177" s="85">
        <f t="shared" si="2"/>
        <v>0.99999999999999989</v>
      </c>
      <c r="Y177" s="35"/>
      <c r="Z177" s="35"/>
      <c r="AA177" s="35"/>
      <c r="AB177" s="35"/>
    </row>
    <row r="178" spans="1:28" ht="16.5" hidden="1" customHeight="1" x14ac:dyDescent="0.2">
      <c r="A178" s="86" t="s">
        <v>205</v>
      </c>
      <c r="B178" s="87">
        <v>80</v>
      </c>
      <c r="C178" s="87" t="s">
        <v>177</v>
      </c>
      <c r="D178" s="88" t="s">
        <v>181</v>
      </c>
      <c r="E178" s="89">
        <v>460.53512037286703</v>
      </c>
      <c r="F178" s="90">
        <v>0.53090105747432936</v>
      </c>
      <c r="G178" s="91">
        <v>0.12568868785107681</v>
      </c>
      <c r="H178" s="91">
        <v>8.5081218184924546E-4</v>
      </c>
      <c r="I178" s="91">
        <v>8.1459274776981797E-2</v>
      </c>
      <c r="J178" s="91">
        <v>2.92511624773804E-2</v>
      </c>
      <c r="K178" s="91">
        <v>2.7839137777426248E-2</v>
      </c>
      <c r="L178" s="91">
        <v>5.4727778928786767E-2</v>
      </c>
      <c r="M178" s="91">
        <v>1.9254752014795169E-2</v>
      </c>
      <c r="N178" s="91">
        <v>7.5125440247740701E-4</v>
      </c>
      <c r="O178" s="91">
        <v>5.8650563000429154E-3</v>
      </c>
      <c r="P178" s="91">
        <v>1.2438267440045871E-2</v>
      </c>
      <c r="Q178" s="91">
        <v>8.6291396021048513E-3</v>
      </c>
      <c r="R178" s="91">
        <v>1.8943085747914382E-2</v>
      </c>
      <c r="S178" s="91">
        <v>9.4764473071475832E-4</v>
      </c>
      <c r="T178" s="91">
        <v>4.1866928054367883E-2</v>
      </c>
      <c r="U178" s="91">
        <v>2.627886287694664E-2</v>
      </c>
      <c r="V178" s="91">
        <v>1.429733036830335E-2</v>
      </c>
      <c r="W178" s="92">
        <v>9.766994456259027E-6</v>
      </c>
      <c r="X178" s="85">
        <f t="shared" si="2"/>
        <v>0.99999999999999989</v>
      </c>
      <c r="Y178" s="35"/>
      <c r="Z178" s="35"/>
      <c r="AA178" s="35"/>
      <c r="AB178" s="35"/>
    </row>
    <row r="179" spans="1:28" ht="16.5" hidden="1" customHeight="1" x14ac:dyDescent="0.2">
      <c r="A179" s="86" t="s">
        <v>205</v>
      </c>
      <c r="B179" s="87">
        <v>80</v>
      </c>
      <c r="C179" s="87" t="s">
        <v>177</v>
      </c>
      <c r="D179" s="88" t="s">
        <v>182</v>
      </c>
      <c r="E179" s="89">
        <v>675.78013828406449</v>
      </c>
      <c r="F179" s="90">
        <v>0.51487931360250527</v>
      </c>
      <c r="G179" s="91">
        <v>0.1194086003829477</v>
      </c>
      <c r="H179" s="91">
        <v>9.1732299295377751E-4</v>
      </c>
      <c r="I179" s="91">
        <v>8.7827216554247051E-2</v>
      </c>
      <c r="J179" s="91">
        <v>3.1537822898593963E-2</v>
      </c>
      <c r="K179" s="91">
        <v>3.0231162932988921E-2</v>
      </c>
      <c r="L179" s="91">
        <v>5.9430159618603998E-2</v>
      </c>
      <c r="M179" s="91">
        <v>1.9594325622623629E-2</v>
      </c>
      <c r="N179" s="91">
        <v>8.6080311990951303E-4</v>
      </c>
      <c r="O179" s="91">
        <v>6.7203050589426886E-3</v>
      </c>
      <c r="P179" s="91">
        <v>1.3609431191246109E-2</v>
      </c>
      <c r="Q179" s="91">
        <v>9.4416430761412977E-3</v>
      </c>
      <c r="R179" s="91">
        <v>2.0726730895502029E-2</v>
      </c>
      <c r="S179" s="91">
        <v>8.8749013771101002E-4</v>
      </c>
      <c r="T179" s="91">
        <v>4.1468510322609897E-2</v>
      </c>
      <c r="U179" s="91">
        <v>2.692267357095807E-2</v>
      </c>
      <c r="V179" s="91">
        <v>1.5525801385322519E-2</v>
      </c>
      <c r="W179" s="92">
        <v>1.0686636192576449E-5</v>
      </c>
      <c r="X179" s="85">
        <f t="shared" si="2"/>
        <v>1.0000000000000002</v>
      </c>
      <c r="Y179" s="35"/>
      <c r="Z179" s="35"/>
      <c r="AA179" s="35"/>
      <c r="AB179" s="35"/>
    </row>
    <row r="180" spans="1:28" ht="16.5" hidden="1" customHeight="1" x14ac:dyDescent="0.2">
      <c r="A180" s="86" t="s">
        <v>205</v>
      </c>
      <c r="B180" s="87">
        <v>80</v>
      </c>
      <c r="C180" s="87" t="s">
        <v>177</v>
      </c>
      <c r="D180" s="88" t="s">
        <v>183</v>
      </c>
      <c r="E180" s="89">
        <v>1760.738666537555</v>
      </c>
      <c r="F180" s="90">
        <v>0.49864897921167378</v>
      </c>
      <c r="G180" s="91">
        <v>0.1130467511094328</v>
      </c>
      <c r="H180" s="91">
        <v>9.8469972256998335E-4</v>
      </c>
      <c r="I180" s="91">
        <v>9.427806393098738E-2</v>
      </c>
      <c r="J180" s="91">
        <v>3.3854253842159572E-2</v>
      </c>
      <c r="K180" s="91">
        <v>3.2654330376973462E-2</v>
      </c>
      <c r="L180" s="91">
        <v>6.4193761610952763E-2</v>
      </c>
      <c r="M180" s="91">
        <v>1.993832021206712E-2</v>
      </c>
      <c r="N180" s="91">
        <v>9.7177807558438442E-4</v>
      </c>
      <c r="O180" s="91">
        <v>7.586688484825457E-3</v>
      </c>
      <c r="P180" s="91">
        <v>1.4795842574455721E-2</v>
      </c>
      <c r="Q180" s="91">
        <v>1.026472470713123E-2</v>
      </c>
      <c r="R180" s="91">
        <v>2.253359770173291E-2</v>
      </c>
      <c r="S180" s="91">
        <v>8.2655237916200565E-4</v>
      </c>
      <c r="T180" s="91">
        <v>4.1064905504969502E-2</v>
      </c>
      <c r="U180" s="91">
        <v>2.7574866174447089E-2</v>
      </c>
      <c r="V180" s="91">
        <v>1.6770266129933129E-2</v>
      </c>
      <c r="W180" s="92">
        <v>1.1618250941857651E-5</v>
      </c>
      <c r="X180" s="85">
        <f t="shared" si="2"/>
        <v>1</v>
      </c>
      <c r="Y180" s="35"/>
      <c r="Z180" s="35"/>
      <c r="AA180" s="35"/>
      <c r="AB180" s="35"/>
    </row>
    <row r="181" spans="1:28" ht="16.5" hidden="1" customHeight="1" x14ac:dyDescent="0.2">
      <c r="A181" s="86" t="s">
        <v>205</v>
      </c>
      <c r="B181" s="87">
        <v>70</v>
      </c>
      <c r="C181" s="87" t="s">
        <v>177</v>
      </c>
      <c r="D181" s="88" t="s">
        <v>184</v>
      </c>
      <c r="E181" s="89">
        <v>4166.0134803189376</v>
      </c>
      <c r="F181" s="90">
        <v>0.48220595408398442</v>
      </c>
      <c r="G181" s="91">
        <v>0.1066015328567472</v>
      </c>
      <c r="H181" s="91">
        <v>1.052959391867162E-3</v>
      </c>
      <c r="I181" s="91">
        <v>0.10081344656429581</v>
      </c>
      <c r="J181" s="91">
        <v>3.6201040500672438E-2</v>
      </c>
      <c r="K181" s="91">
        <v>3.5109252266478361E-2</v>
      </c>
      <c r="L181" s="91">
        <v>6.9019788319481259E-2</v>
      </c>
      <c r="M181" s="91">
        <v>2.0286822685386691E-2</v>
      </c>
      <c r="N181" s="91">
        <v>1.084207304752756E-3</v>
      </c>
      <c r="O181" s="91">
        <v>8.464425449385549E-3</v>
      </c>
      <c r="P181" s="91">
        <v>1.5997801309015871E-2</v>
      </c>
      <c r="Q181" s="91">
        <v>1.109859242757402E-2</v>
      </c>
      <c r="R181" s="91">
        <v>2.4364142629631928E-2</v>
      </c>
      <c r="S181" s="91">
        <v>7.6481606055526325E-4</v>
      </c>
      <c r="T181" s="91">
        <v>4.0656011640042941E-2</v>
      </c>
      <c r="U181" s="91">
        <v>2.8235605448760529E-2</v>
      </c>
      <c r="V181" s="91">
        <v>1.8031038987312759E-2</v>
      </c>
      <c r="W181" s="92">
        <v>1.2562074054979089E-5</v>
      </c>
      <c r="X181" s="85">
        <f t="shared" si="2"/>
        <v>0.99999999999999989</v>
      </c>
      <c r="Y181" s="35"/>
      <c r="Z181" s="35"/>
      <c r="AA181" s="35"/>
      <c r="AB181" s="35"/>
    </row>
    <row r="182" spans="1:28" ht="16.5" hidden="1" customHeight="1" x14ac:dyDescent="0.2">
      <c r="A182" s="86" t="s">
        <v>205</v>
      </c>
      <c r="B182" s="87">
        <v>68</v>
      </c>
      <c r="C182" s="87" t="s">
        <v>177</v>
      </c>
      <c r="D182" s="88" t="s">
        <v>185</v>
      </c>
      <c r="E182" s="89">
        <v>4610.2470129123794</v>
      </c>
      <c r="F182" s="90">
        <v>0.54879399555842967</v>
      </c>
      <c r="G182" s="91">
        <v>8.457245469296111E-2</v>
      </c>
      <c r="H182" s="91">
        <v>9.9585837648338621E-4</v>
      </c>
      <c r="I182" s="91">
        <v>9.5346426461125885E-2</v>
      </c>
      <c r="J182" s="91">
        <v>3.4237891506985148E-2</v>
      </c>
      <c r="K182" s="91">
        <v>3.4045988584789397E-2</v>
      </c>
      <c r="L182" s="91">
        <v>6.6929563392987099E-2</v>
      </c>
      <c r="M182" s="91">
        <v>1.474975197848306E-2</v>
      </c>
      <c r="N182" s="91">
        <v>7.1188912318424476E-4</v>
      </c>
      <c r="O182" s="91">
        <v>5.5577308739822619E-3</v>
      </c>
      <c r="P182" s="91">
        <v>1.298014572386667E-2</v>
      </c>
      <c r="Q182" s="91">
        <v>9.0050716505977266E-3</v>
      </c>
      <c r="R182" s="91">
        <v>1.9768349141295181E-2</v>
      </c>
      <c r="S182" s="91">
        <v>4.365275861278995E-4</v>
      </c>
      <c r="T182" s="91">
        <v>3.448567930410406E-2</v>
      </c>
      <c r="U182" s="91">
        <v>1.9887504292087309E-2</v>
      </c>
      <c r="V182" s="91">
        <v>1.748497925488627E-2</v>
      </c>
      <c r="W182" s="92">
        <v>1.0192497623766531E-5</v>
      </c>
      <c r="X182" s="85">
        <f t="shared" si="2"/>
        <v>1</v>
      </c>
      <c r="Y182" s="35"/>
      <c r="Z182" s="35"/>
      <c r="AA182" s="35"/>
      <c r="AB182" s="35"/>
    </row>
    <row r="183" spans="1:28" ht="16.5" hidden="1" customHeight="1" x14ac:dyDescent="0.2">
      <c r="A183" s="86" t="s">
        <v>205</v>
      </c>
      <c r="B183" s="87">
        <v>71</v>
      </c>
      <c r="C183" s="87" t="s">
        <v>177</v>
      </c>
      <c r="D183" s="88" t="s">
        <v>186</v>
      </c>
      <c r="E183" s="89">
        <v>3990.7495332190429</v>
      </c>
      <c r="F183" s="90">
        <v>0.45582431236965598</v>
      </c>
      <c r="G183" s="91">
        <v>9.0463893860291397E-2</v>
      </c>
      <c r="H183" s="91">
        <v>1.381008435273804E-3</v>
      </c>
      <c r="I183" s="91">
        <v>0.13222183226595069</v>
      </c>
      <c r="J183" s="91">
        <v>4.7479459021174043E-2</v>
      </c>
      <c r="K183" s="91">
        <v>4.8449820251759583E-2</v>
      </c>
      <c r="L183" s="91">
        <v>9.5245444491740022E-2</v>
      </c>
      <c r="M183" s="91">
        <v>1.557046320040225E-2</v>
      </c>
      <c r="N183" s="91">
        <v>6.1462752610315417E-4</v>
      </c>
      <c r="O183" s="91">
        <v>4.7984078792263794E-3</v>
      </c>
      <c r="P183" s="91">
        <v>9.380106234688726E-3</v>
      </c>
      <c r="Q183" s="91">
        <v>6.5075177529230373E-3</v>
      </c>
      <c r="R183" s="91">
        <v>1.4285603488165511E-2</v>
      </c>
      <c r="S183" s="91">
        <v>6.7243176864935654E-4</v>
      </c>
      <c r="T183" s="91">
        <v>3.6521450434768177E-2</v>
      </c>
      <c r="U183" s="91">
        <v>1.5693908405379872E-2</v>
      </c>
      <c r="V183" s="91">
        <v>2.4882347002356111E-2</v>
      </c>
      <c r="W183" s="92">
        <v>7.3656114917068893E-6</v>
      </c>
      <c r="X183" s="85">
        <f t="shared" ref="X183:X221" si="3">SUM(F183:W183)</f>
        <v>0.99999999999999989</v>
      </c>
      <c r="Y183" s="35"/>
      <c r="Z183" s="35"/>
      <c r="AA183" s="35"/>
      <c r="AB183" s="35"/>
    </row>
    <row r="184" spans="1:28" ht="16.5" hidden="1" customHeight="1" x14ac:dyDescent="0.2">
      <c r="A184" s="86" t="s">
        <v>205</v>
      </c>
      <c r="B184" s="87">
        <v>72</v>
      </c>
      <c r="C184" s="87" t="s">
        <v>177</v>
      </c>
      <c r="D184" s="88" t="s">
        <v>187</v>
      </c>
      <c r="E184" s="89">
        <v>3620.9982532669878</v>
      </c>
      <c r="F184" s="90">
        <v>0.40764613560993879</v>
      </c>
      <c r="G184" s="91">
        <v>9.102194479720814E-2</v>
      </c>
      <c r="H184" s="91">
        <v>1.528621140297426E-3</v>
      </c>
      <c r="I184" s="91">
        <v>0.14635470924587091</v>
      </c>
      <c r="J184" s="91">
        <v>5.2554425400929833E-2</v>
      </c>
      <c r="K184" s="91">
        <v>5.8581286650262937E-2</v>
      </c>
      <c r="L184" s="91">
        <v>0.11516246411047711</v>
      </c>
      <c r="M184" s="91">
        <v>1.494348816430144E-2</v>
      </c>
      <c r="N184" s="91">
        <v>6.0422440913072571E-4</v>
      </c>
      <c r="O184" s="91">
        <v>4.7171905625118058E-3</v>
      </c>
      <c r="P184" s="91">
        <v>8.3361485740552407E-3</v>
      </c>
      <c r="Q184" s="91">
        <v>5.7832644406578763E-3</v>
      </c>
      <c r="R184" s="91">
        <v>1.2695689171087659E-2</v>
      </c>
      <c r="S184" s="91">
        <v>6.9470251987136314E-4</v>
      </c>
      <c r="T184" s="91">
        <v>3.6495039043908953E-2</v>
      </c>
      <c r="U184" s="91">
        <v>1.278856178668931E-2</v>
      </c>
      <c r="V184" s="91">
        <v>3.0085558516048289E-2</v>
      </c>
      <c r="W184" s="92">
        <v>6.5458567523009348E-6</v>
      </c>
      <c r="X184" s="85">
        <f t="shared" si="3"/>
        <v>1.0000000000000002</v>
      </c>
      <c r="Y184" s="35"/>
      <c r="Z184" s="35"/>
      <c r="AA184" s="35"/>
      <c r="AB184" s="35"/>
    </row>
    <row r="185" spans="1:28" ht="16.5" hidden="1" customHeight="1" x14ac:dyDescent="0.2">
      <c r="A185" s="86" t="s">
        <v>205</v>
      </c>
      <c r="B185" s="87">
        <v>74</v>
      </c>
      <c r="C185" s="87" t="s">
        <v>177</v>
      </c>
      <c r="D185" s="88" t="s">
        <v>188</v>
      </c>
      <c r="E185" s="89">
        <v>3495.7215839214641</v>
      </c>
      <c r="F185" s="90">
        <v>0.43646752799681038</v>
      </c>
      <c r="G185" s="91">
        <v>9.3757386081205263E-2</v>
      </c>
      <c r="H185" s="91">
        <v>1.439892067717194E-3</v>
      </c>
      <c r="I185" s="91">
        <v>0.13785952539893739</v>
      </c>
      <c r="J185" s="91">
        <v>4.9503894891516478E-2</v>
      </c>
      <c r="K185" s="91">
        <v>5.4280954067685072E-2</v>
      </c>
      <c r="L185" s="91">
        <v>0.10670862287512051</v>
      </c>
      <c r="M185" s="91">
        <v>1.6165123127099321E-2</v>
      </c>
      <c r="N185" s="91">
        <v>7.8240523541438646E-4</v>
      </c>
      <c r="O185" s="91">
        <v>6.1082513992877542E-3</v>
      </c>
      <c r="P185" s="91">
        <v>7.1433090719511469E-3</v>
      </c>
      <c r="Q185" s="91">
        <v>4.9557232548636341E-3</v>
      </c>
      <c r="R185" s="91">
        <v>1.0879032544208279E-2</v>
      </c>
      <c r="S185" s="91">
        <v>6.236981223143957E-4</v>
      </c>
      <c r="T185" s="91">
        <v>3.4639234177768742E-2</v>
      </c>
      <c r="U185" s="91">
        <v>1.080277136924271E-2</v>
      </c>
      <c r="V185" s="91">
        <v>2.7877039124454571E-2</v>
      </c>
      <c r="W185" s="92">
        <v>5.6091944027884931E-6</v>
      </c>
      <c r="X185" s="85">
        <f t="shared" si="3"/>
        <v>1</v>
      </c>
      <c r="Y185" s="35"/>
      <c r="Z185" s="35"/>
      <c r="AA185" s="35"/>
      <c r="AB185" s="35"/>
    </row>
    <row r="186" spans="1:28" ht="16.5" hidden="1" customHeight="1" x14ac:dyDescent="0.2">
      <c r="A186" s="86" t="s">
        <v>205</v>
      </c>
      <c r="B186" s="87">
        <v>79</v>
      </c>
      <c r="C186" s="87" t="s">
        <v>177</v>
      </c>
      <c r="D186" s="88" t="s">
        <v>189</v>
      </c>
      <c r="E186" s="89">
        <v>2840.048466072501</v>
      </c>
      <c r="F186" s="90">
        <v>0.49229780202284262</v>
      </c>
      <c r="G186" s="91">
        <v>9.3320483108938049E-2</v>
      </c>
      <c r="H186" s="91">
        <v>1.1711583766316649E-3</v>
      </c>
      <c r="I186" s="91">
        <v>0.11213016696828031</v>
      </c>
      <c r="J186" s="91">
        <v>4.0264754892364703E-2</v>
      </c>
      <c r="K186" s="91">
        <v>4.8485420035171922E-2</v>
      </c>
      <c r="L186" s="91">
        <v>9.5315428594411583E-2</v>
      </c>
      <c r="M186" s="91">
        <v>2.0165461467463019E-2</v>
      </c>
      <c r="N186" s="91">
        <v>9.2777354367763894E-4</v>
      </c>
      <c r="O186" s="91">
        <v>7.2431443322201628E-3</v>
      </c>
      <c r="P186" s="91">
        <v>1.1277452783461031E-2</v>
      </c>
      <c r="Q186" s="91">
        <v>7.8238158886437537E-3</v>
      </c>
      <c r="R186" s="91">
        <v>1.7175201942302841E-2</v>
      </c>
      <c r="S186" s="91">
        <v>4.1901264211545908E-4</v>
      </c>
      <c r="T186" s="91">
        <v>1.470954906794796E-2</v>
      </c>
      <c r="U186" s="91">
        <v>1.236388889116115E-2</v>
      </c>
      <c r="V186" s="91">
        <v>2.490062996314878E-2</v>
      </c>
      <c r="W186" s="92">
        <v>8.8554792174801979E-6</v>
      </c>
      <c r="X186" s="85">
        <f t="shared" si="3"/>
        <v>1</v>
      </c>
      <c r="Y186" s="35"/>
      <c r="Z186" s="35"/>
      <c r="AA186" s="35"/>
      <c r="AB186" s="35"/>
    </row>
    <row r="187" spans="1:28" ht="16.5" hidden="1" customHeight="1" x14ac:dyDescent="0.2">
      <c r="A187" s="86" t="s">
        <v>205</v>
      </c>
      <c r="B187" s="87">
        <v>79</v>
      </c>
      <c r="C187" s="87" t="s">
        <v>177</v>
      </c>
      <c r="D187" s="88" t="s">
        <v>190</v>
      </c>
      <c r="E187" s="89">
        <v>2910.19896214244</v>
      </c>
      <c r="F187" s="90">
        <v>0.48076498341796597</v>
      </c>
      <c r="G187" s="91">
        <v>0.1092790768725036</v>
      </c>
      <c r="H187" s="91">
        <v>1.2491252011292979E-3</v>
      </c>
      <c r="I187" s="91">
        <v>0.11959494135178431</v>
      </c>
      <c r="J187" s="91">
        <v>4.2945276281079123E-2</v>
      </c>
      <c r="K187" s="91">
        <v>4.8183959023274547E-2</v>
      </c>
      <c r="L187" s="91">
        <v>9.472279919091961E-2</v>
      </c>
      <c r="M187" s="91">
        <v>1.8399204115413952E-2</v>
      </c>
      <c r="N187" s="91">
        <v>7.8035134259599593E-4</v>
      </c>
      <c r="O187" s="91">
        <v>6.092216622021372E-3</v>
      </c>
      <c r="P187" s="91">
        <v>8.6091774074723189E-3</v>
      </c>
      <c r="Q187" s="91">
        <v>5.9726802037705484E-3</v>
      </c>
      <c r="R187" s="91">
        <v>1.311150340148611E-2</v>
      </c>
      <c r="S187" s="91">
        <v>4.3045128756543239E-4</v>
      </c>
      <c r="T187" s="91">
        <v>1.3989666845876551E-2</v>
      </c>
      <c r="U187" s="91">
        <v>1.112201838548765E-2</v>
      </c>
      <c r="V187" s="91">
        <v>2.4745808800413101E-2</v>
      </c>
      <c r="W187" s="92">
        <v>6.760249240260948E-6</v>
      </c>
      <c r="X187" s="85">
        <f t="shared" si="3"/>
        <v>0.99999999999999989</v>
      </c>
      <c r="Y187" s="35"/>
      <c r="Z187" s="35"/>
      <c r="AA187" s="35"/>
      <c r="AB187" s="35"/>
    </row>
    <row r="188" spans="1:28" ht="16.5" hidden="1" customHeight="1" x14ac:dyDescent="0.2">
      <c r="A188" s="86" t="s">
        <v>205</v>
      </c>
      <c r="B188" s="87">
        <v>78</v>
      </c>
      <c r="C188" s="87" t="s">
        <v>177</v>
      </c>
      <c r="D188" s="88" t="s">
        <v>191</v>
      </c>
      <c r="E188" s="89">
        <v>3029.0423367314029</v>
      </c>
      <c r="F188" s="90">
        <v>0.46277572539589779</v>
      </c>
      <c r="G188" s="91">
        <v>9.9400253837350017E-2</v>
      </c>
      <c r="H188" s="91">
        <v>1.376457131114306E-3</v>
      </c>
      <c r="I188" s="91">
        <v>0.13178607694411659</v>
      </c>
      <c r="J188" s="91">
        <v>4.7322983902112981E-2</v>
      </c>
      <c r="K188" s="91">
        <v>5.1370181623153648E-2</v>
      </c>
      <c r="L188" s="91">
        <v>0.1009864589155208</v>
      </c>
      <c r="M188" s="91">
        <v>1.5440233788729619E-2</v>
      </c>
      <c r="N188" s="91">
        <v>7.7265476964192745E-4</v>
      </c>
      <c r="O188" s="91">
        <v>6.032129341941363E-3</v>
      </c>
      <c r="P188" s="91">
        <v>8.5380181203990151E-3</v>
      </c>
      <c r="Q188" s="91">
        <v>5.9233129245171027E-3</v>
      </c>
      <c r="R188" s="91">
        <v>1.3003130070289659E-2</v>
      </c>
      <c r="S188" s="91">
        <v>3.9289857313983868E-4</v>
      </c>
      <c r="T188" s="91">
        <v>1.3772128932164869E-2</v>
      </c>
      <c r="U188" s="91">
        <v>1.471849600431349E-2</v>
      </c>
      <c r="V188" s="91">
        <v>2.6382155353299689E-2</v>
      </c>
      <c r="W188" s="92">
        <v>6.7043722971331099E-6</v>
      </c>
      <c r="X188" s="85">
        <f t="shared" si="3"/>
        <v>0.99999999999999989</v>
      </c>
      <c r="Y188" s="35"/>
      <c r="Z188" s="35"/>
      <c r="AA188" s="35"/>
      <c r="AB188" s="35"/>
    </row>
    <row r="189" spans="1:28" ht="16.5" hidden="1" customHeight="1" x14ac:dyDescent="0.2">
      <c r="A189" s="86" t="s">
        <v>205</v>
      </c>
      <c r="B189" s="87">
        <v>77</v>
      </c>
      <c r="C189" s="87" t="s">
        <v>177</v>
      </c>
      <c r="D189" s="88" t="s">
        <v>192</v>
      </c>
      <c r="E189" s="89">
        <v>3196.2161393292909</v>
      </c>
      <c r="F189" s="90">
        <v>0.48812443133203742</v>
      </c>
      <c r="G189" s="91">
        <v>0.1032809767606053</v>
      </c>
      <c r="H189" s="91">
        <v>1.2715649041594619E-3</v>
      </c>
      <c r="I189" s="91">
        <v>0.12174338489084489</v>
      </c>
      <c r="J189" s="91">
        <v>4.3716759592299273E-2</v>
      </c>
      <c r="K189" s="91">
        <v>4.6313565990480088E-2</v>
      </c>
      <c r="L189" s="91">
        <v>9.1045872943163464E-2</v>
      </c>
      <c r="M189" s="91">
        <v>1.519868627144468E-2</v>
      </c>
      <c r="N189" s="91">
        <v>8.3532697517478007E-4</v>
      </c>
      <c r="O189" s="91">
        <v>6.5214123500487234E-3</v>
      </c>
      <c r="P189" s="91">
        <v>9.2795016072043969E-3</v>
      </c>
      <c r="Q189" s="91">
        <v>6.4377225519945689E-3</v>
      </c>
      <c r="R189" s="91">
        <v>1.4132385839947329E-2</v>
      </c>
      <c r="S189" s="91">
        <v>4.5075312962715062E-4</v>
      </c>
      <c r="T189" s="91">
        <v>1.318942853213359E-2</v>
      </c>
      <c r="U189" s="91">
        <v>1.466570761586763E-2</v>
      </c>
      <c r="V189" s="91">
        <v>2.378523210000541E-2</v>
      </c>
      <c r="W189" s="92">
        <v>7.2866129620764787E-6</v>
      </c>
      <c r="X189" s="85">
        <f t="shared" si="3"/>
        <v>1.0000000000000002</v>
      </c>
      <c r="Y189" s="35"/>
      <c r="Z189" s="35"/>
      <c r="AA189" s="35"/>
      <c r="AB189" s="35"/>
    </row>
    <row r="190" spans="1:28" ht="16.5" hidden="1" customHeight="1" x14ac:dyDescent="0.2">
      <c r="A190" s="86" t="s">
        <v>205</v>
      </c>
      <c r="B190" s="87">
        <v>76</v>
      </c>
      <c r="C190" s="87" t="s">
        <v>177</v>
      </c>
      <c r="D190" s="88" t="s">
        <v>193</v>
      </c>
      <c r="E190" s="89">
        <v>3415.9036396101651</v>
      </c>
      <c r="F190" s="90">
        <v>0.49380469258780901</v>
      </c>
      <c r="G190" s="91">
        <v>0.10690386683591629</v>
      </c>
      <c r="H190" s="91">
        <v>1.201794509447613E-3</v>
      </c>
      <c r="I190" s="91">
        <v>0.1150633609379931</v>
      </c>
      <c r="J190" s="91">
        <v>4.1318033768473553E-2</v>
      </c>
      <c r="K190" s="91">
        <v>4.0539820588109468E-2</v>
      </c>
      <c r="L190" s="91">
        <v>7.9695512005323682E-2</v>
      </c>
      <c r="M190" s="91">
        <v>1.6666166779138129E-2</v>
      </c>
      <c r="N190" s="91">
        <v>1.867459518739574E-3</v>
      </c>
      <c r="O190" s="91">
        <v>1.457928922524755E-2</v>
      </c>
      <c r="P190" s="91">
        <v>1.1376171430324669E-2</v>
      </c>
      <c r="Q190" s="91">
        <v>7.8923026766327831E-3</v>
      </c>
      <c r="R190" s="91">
        <v>1.73255473020139E-2</v>
      </c>
      <c r="S190" s="91">
        <v>2.7502347549388271E-4</v>
      </c>
      <c r="T190" s="91">
        <v>1.4796262981570879E-2</v>
      </c>
      <c r="U190" s="91">
        <v>1.586574946770497E-2</v>
      </c>
      <c r="V190" s="91">
        <v>2.0820012913256691E-2</v>
      </c>
      <c r="W190" s="92">
        <v>8.9329968043381801E-6</v>
      </c>
      <c r="X190" s="85">
        <f t="shared" si="3"/>
        <v>1</v>
      </c>
      <c r="Y190" s="35"/>
      <c r="Z190" s="35"/>
      <c r="AA190" s="35"/>
      <c r="AB190" s="35"/>
    </row>
    <row r="191" spans="1:28" ht="16.5" hidden="1" customHeight="1" x14ac:dyDescent="0.2">
      <c r="A191" s="86" t="s">
        <v>205</v>
      </c>
      <c r="B191" s="87">
        <v>74</v>
      </c>
      <c r="C191" s="87" t="s">
        <v>177</v>
      </c>
      <c r="D191" s="88" t="s">
        <v>194</v>
      </c>
      <c r="E191" s="89">
        <v>3891.7982257502772</v>
      </c>
      <c r="F191" s="90">
        <v>0.54533387663225996</v>
      </c>
      <c r="G191" s="91">
        <v>9.2307791649212823E-2</v>
      </c>
      <c r="H191" s="91">
        <v>1.0978360914715309E-3</v>
      </c>
      <c r="I191" s="91">
        <v>0.1051100745183183</v>
      </c>
      <c r="J191" s="91">
        <v>3.7743914074394473E-2</v>
      </c>
      <c r="K191" s="91">
        <v>3.0469093375862139E-2</v>
      </c>
      <c r="L191" s="91">
        <v>5.9897896973909327E-2</v>
      </c>
      <c r="M191" s="91">
        <v>1.686419107864795E-2</v>
      </c>
      <c r="N191" s="91">
        <v>1.48776397801714E-3</v>
      </c>
      <c r="O191" s="91">
        <v>1.161499947750223E-2</v>
      </c>
      <c r="P191" s="91">
        <v>1.0802645957550479E-2</v>
      </c>
      <c r="Q191" s="91">
        <v>7.4944151578294864E-3</v>
      </c>
      <c r="R191" s="91">
        <v>1.6452086246304801E-2</v>
      </c>
      <c r="S191" s="91">
        <v>4.3453670405752313E-4</v>
      </c>
      <c r="T191" s="91">
        <v>1.5063939073994141E-2</v>
      </c>
      <c r="U191" s="91">
        <v>3.2168461178221218E-2</v>
      </c>
      <c r="V191" s="91">
        <v>1.564799518937034E-2</v>
      </c>
      <c r="W191" s="92">
        <v>8.4826430762076796E-6</v>
      </c>
      <c r="X191" s="85">
        <f t="shared" si="3"/>
        <v>0.99999999999999989</v>
      </c>
      <c r="Y191" s="35"/>
      <c r="Z191" s="35"/>
      <c r="AA191" s="35"/>
      <c r="AB191" s="35"/>
    </row>
    <row r="192" spans="1:28" ht="16.5" hidden="1" customHeight="1" x14ac:dyDescent="0.2">
      <c r="A192" s="86" t="s">
        <v>205</v>
      </c>
      <c r="B192" s="87">
        <v>73</v>
      </c>
      <c r="C192" s="87" t="s">
        <v>177</v>
      </c>
      <c r="D192" s="88" t="s">
        <v>195</v>
      </c>
      <c r="E192" s="89">
        <v>4242.3636066648951</v>
      </c>
      <c r="F192" s="90">
        <v>0.65764113561056969</v>
      </c>
      <c r="G192" s="91">
        <v>8.9424800109015906E-2</v>
      </c>
      <c r="H192" s="91">
        <v>6.9529357261741099E-4</v>
      </c>
      <c r="I192" s="91">
        <v>6.656946314450711E-2</v>
      </c>
      <c r="J192" s="91">
        <v>2.390438888393099E-2</v>
      </c>
      <c r="K192" s="91">
        <v>1.746636323695901E-2</v>
      </c>
      <c r="L192" s="91">
        <v>3.4336381879516473E-2</v>
      </c>
      <c r="M192" s="91">
        <v>1.6028800523644349E-2</v>
      </c>
      <c r="N192" s="91">
        <v>5.4752949829067104E-4</v>
      </c>
      <c r="O192" s="91">
        <v>4.2745723989359406E-3</v>
      </c>
      <c r="P192" s="91">
        <v>1.1217924301160059E-2</v>
      </c>
      <c r="Q192" s="91">
        <v>7.7825175658224654E-3</v>
      </c>
      <c r="R192" s="91">
        <v>1.7084541956890409E-2</v>
      </c>
      <c r="S192" s="91">
        <v>2.5097286832428522E-4</v>
      </c>
      <c r="T192" s="91">
        <v>1.389208641724426E-2</v>
      </c>
      <c r="U192" s="91">
        <v>2.9904228929815781E-2</v>
      </c>
      <c r="V192" s="91">
        <v>8.9701903675365284E-3</v>
      </c>
      <c r="W192" s="92">
        <v>8.8087352188143363E-6</v>
      </c>
      <c r="X192" s="85">
        <f t="shared" si="3"/>
        <v>1.0000000000000002</v>
      </c>
      <c r="Y192" s="35"/>
      <c r="Z192" s="35"/>
      <c r="AA192" s="35"/>
      <c r="AB192" s="35"/>
    </row>
    <row r="193" spans="1:28" ht="16.5" hidden="1" customHeight="1" x14ac:dyDescent="0.2">
      <c r="A193" s="86" t="s">
        <v>205</v>
      </c>
      <c r="B193" s="87">
        <v>78</v>
      </c>
      <c r="C193" s="87" t="s">
        <v>177</v>
      </c>
      <c r="D193" s="88" t="s">
        <v>196</v>
      </c>
      <c r="E193" s="89">
        <v>3447.5339860280128</v>
      </c>
      <c r="F193" s="90">
        <v>0.69028533172818218</v>
      </c>
      <c r="G193" s="91">
        <v>9.5601131002703552E-2</v>
      </c>
      <c r="H193" s="91">
        <v>5.2240125645041139E-4</v>
      </c>
      <c r="I193" s="91">
        <v>5.0016241423039197E-2</v>
      </c>
      <c r="J193" s="91">
        <v>1.7960302352048652E-2</v>
      </c>
      <c r="K193" s="91">
        <v>1.4477446482897401E-2</v>
      </c>
      <c r="L193" s="91">
        <v>2.8460597339757161E-2</v>
      </c>
      <c r="M193" s="91">
        <v>1.788858457219077E-2</v>
      </c>
      <c r="N193" s="91">
        <v>1.407795451637774E-4</v>
      </c>
      <c r="O193" s="91">
        <v>1.099068378910192E-3</v>
      </c>
      <c r="P193" s="91">
        <v>1.3349411151128331E-2</v>
      </c>
      <c r="Q193" s="91">
        <v>9.2612522591455689E-3</v>
      </c>
      <c r="R193" s="91">
        <v>2.0330728643591211E-2</v>
      </c>
      <c r="S193" s="91">
        <v>2.5432244571691679E-4</v>
      </c>
      <c r="T193" s="91">
        <v>1.515035140913632E-2</v>
      </c>
      <c r="U193" s="91">
        <v>1.775639348405935E-2</v>
      </c>
      <c r="V193" s="91">
        <v>7.4351740671816094E-3</v>
      </c>
      <c r="W193" s="92">
        <v>1.0482458697391701E-5</v>
      </c>
      <c r="X193" s="85">
        <f t="shared" si="3"/>
        <v>0.99999999999999989</v>
      </c>
      <c r="Y193" s="35"/>
      <c r="Z193" s="35"/>
      <c r="AA193" s="35"/>
      <c r="AB193" s="35"/>
    </row>
    <row r="194" spans="1:28" ht="16.5" hidden="1" customHeight="1" x14ac:dyDescent="0.2">
      <c r="A194" s="86" t="s">
        <v>205</v>
      </c>
      <c r="B194" s="87">
        <v>80</v>
      </c>
      <c r="C194" s="87" t="s">
        <v>177</v>
      </c>
      <c r="D194" s="88" t="s">
        <v>197</v>
      </c>
      <c r="E194" s="89">
        <v>2697.741882687104</v>
      </c>
      <c r="F194" s="90">
        <v>0.65992885729666939</v>
      </c>
      <c r="G194" s="91">
        <v>0.13534680842438759</v>
      </c>
      <c r="H194" s="91">
        <v>4.5468776113829958E-4</v>
      </c>
      <c r="I194" s="91">
        <v>4.3533151102505288E-2</v>
      </c>
      <c r="J194" s="91">
        <v>1.5632293308994211E-2</v>
      </c>
      <c r="K194" s="91">
        <v>1.3304753607495621E-2</v>
      </c>
      <c r="L194" s="91">
        <v>2.6155250207620311E-2</v>
      </c>
      <c r="M194" s="91">
        <v>1.976067568562364E-2</v>
      </c>
      <c r="N194" s="91">
        <v>1.4134506935817111E-4</v>
      </c>
      <c r="O194" s="91">
        <v>1.1034834362173009E-3</v>
      </c>
      <c r="P194" s="91">
        <v>1.285535896003789E-2</v>
      </c>
      <c r="Q194" s="91">
        <v>8.9184999145610344E-3</v>
      </c>
      <c r="R194" s="91">
        <v>1.9578302868467599E-2</v>
      </c>
      <c r="S194" s="91">
        <v>3.7140957386958429E-4</v>
      </c>
      <c r="T194" s="91">
        <v>1.6550939135563349E-2</v>
      </c>
      <c r="U194" s="91">
        <v>1.9521174291978981E-2</v>
      </c>
      <c r="V194" s="91">
        <v>6.8329148451388164E-3</v>
      </c>
      <c r="W194" s="92">
        <v>1.0094510373017579E-5</v>
      </c>
      <c r="X194" s="85">
        <f t="shared" si="3"/>
        <v>1.0000000000000002</v>
      </c>
      <c r="Y194" s="35"/>
      <c r="Z194" s="35"/>
      <c r="AA194" s="35"/>
      <c r="AB194" s="35"/>
    </row>
    <row r="195" spans="1:28" ht="16.5" hidden="1" customHeight="1" x14ac:dyDescent="0.2">
      <c r="A195" s="86" t="s">
        <v>205</v>
      </c>
      <c r="B195" s="87">
        <v>80</v>
      </c>
      <c r="C195" s="87" t="s">
        <v>177</v>
      </c>
      <c r="D195" s="88" t="s">
        <v>198</v>
      </c>
      <c r="E195" s="89">
        <v>2465.3118403844901</v>
      </c>
      <c r="F195" s="90">
        <v>0.63949510516179353</v>
      </c>
      <c r="G195" s="91">
        <v>0.1589138523963938</v>
      </c>
      <c r="H195" s="91">
        <v>4.2682025916321098E-4</v>
      </c>
      <c r="I195" s="91">
        <v>4.0865034038404462E-2</v>
      </c>
      <c r="J195" s="91">
        <v>1.467420074109011E-2</v>
      </c>
      <c r="K195" s="91">
        <v>1.437902553646629E-2</v>
      </c>
      <c r="L195" s="91">
        <v>2.826711578004408E-2</v>
      </c>
      <c r="M195" s="91">
        <v>2.2452987362591249E-2</v>
      </c>
      <c r="N195" s="91">
        <v>1.6173502443202431E-4</v>
      </c>
      <c r="O195" s="91">
        <v>1.262668173197382E-3</v>
      </c>
      <c r="P195" s="91">
        <v>8.757829533834284E-3</v>
      </c>
      <c r="Q195" s="91">
        <v>6.075808710751935E-3</v>
      </c>
      <c r="R195" s="91">
        <v>1.33378958624826E-2</v>
      </c>
      <c r="S195" s="91">
        <v>4.0651011312422891E-4</v>
      </c>
      <c r="T195" s="91">
        <v>1.6997204105006821E-2</v>
      </c>
      <c r="U195" s="91">
        <v>2.6134702147809111E-2</v>
      </c>
      <c r="V195" s="91">
        <v>7.38462807694524E-3</v>
      </c>
      <c r="W195" s="92">
        <v>6.8769764694419187E-6</v>
      </c>
      <c r="X195" s="85">
        <f t="shared" si="3"/>
        <v>0.99999999999999989</v>
      </c>
      <c r="Y195" s="35"/>
      <c r="Z195" s="35"/>
      <c r="AA195" s="35"/>
      <c r="AB195" s="35"/>
    </row>
    <row r="196" spans="1:28" ht="16.5" hidden="1" customHeight="1" x14ac:dyDescent="0.2">
      <c r="A196" s="86" t="s">
        <v>205</v>
      </c>
      <c r="B196" s="87">
        <v>80</v>
      </c>
      <c r="C196" s="87" t="s">
        <v>177</v>
      </c>
      <c r="D196" s="88" t="s">
        <v>199</v>
      </c>
      <c r="E196" s="89">
        <v>2407.856630277704</v>
      </c>
      <c r="F196" s="90">
        <v>0.65935895810466372</v>
      </c>
      <c r="G196" s="91">
        <v>0.17121265501852201</v>
      </c>
      <c r="H196" s="91">
        <v>3.7759039884587491E-4</v>
      </c>
      <c r="I196" s="91">
        <v>3.6151621602176699E-2</v>
      </c>
      <c r="J196" s="91">
        <v>1.298166427581381E-2</v>
      </c>
      <c r="K196" s="91">
        <v>1.135802837687558E-2</v>
      </c>
      <c r="L196" s="91">
        <v>2.2328265733163849E-2</v>
      </c>
      <c r="M196" s="91">
        <v>1.7594475041692429E-2</v>
      </c>
      <c r="N196" s="91">
        <v>1.2960320499410039E-4</v>
      </c>
      <c r="O196" s="91">
        <v>1.01181449512938E-3</v>
      </c>
      <c r="P196" s="91">
        <v>6.0504887861151978E-3</v>
      </c>
      <c r="Q196" s="91">
        <v>4.1975711366570691E-3</v>
      </c>
      <c r="R196" s="91">
        <v>9.2147020028821563E-3</v>
      </c>
      <c r="S196" s="91">
        <v>5.2029345327760481E-4</v>
      </c>
      <c r="T196" s="91">
        <v>1.7768021429430209E-2</v>
      </c>
      <c r="U196" s="91">
        <v>2.3906359608141779E-2</v>
      </c>
      <c r="V196" s="91">
        <v>5.8331362607224923E-3</v>
      </c>
      <c r="W196" s="92">
        <v>4.7510708960464848E-6</v>
      </c>
      <c r="X196" s="85">
        <f t="shared" si="3"/>
        <v>1</v>
      </c>
      <c r="Y196" s="35"/>
      <c r="Z196" s="35"/>
      <c r="AA196" s="35"/>
      <c r="AB196" s="35"/>
    </row>
    <row r="197" spans="1:28" ht="17.25" hidden="1" customHeight="1" x14ac:dyDescent="0.2">
      <c r="A197" s="101" t="s">
        <v>205</v>
      </c>
      <c r="B197" s="102">
        <v>80</v>
      </c>
      <c r="C197" s="102" t="s">
        <v>177</v>
      </c>
      <c r="D197" s="95" t="s">
        <v>200</v>
      </c>
      <c r="E197" s="96">
        <v>1811.099241934621</v>
      </c>
      <c r="F197" s="97">
        <v>0.64605436760576107</v>
      </c>
      <c r="G197" s="98">
        <v>0.1656701405491724</v>
      </c>
      <c r="H197" s="98">
        <v>4.2882446449943258E-4</v>
      </c>
      <c r="I197" s="98">
        <v>4.10569225852256E-2</v>
      </c>
      <c r="J197" s="98">
        <v>1.474310588511429E-2</v>
      </c>
      <c r="K197" s="98">
        <v>1.3192293407522759E-2</v>
      </c>
      <c r="L197" s="98">
        <v>2.5934169475465171E-2</v>
      </c>
      <c r="M197" s="98">
        <v>1.7981731016135229E-2</v>
      </c>
      <c r="N197" s="98">
        <v>2.3798354383819411E-4</v>
      </c>
      <c r="O197" s="98">
        <v>1.857941701894674E-3</v>
      </c>
      <c r="P197" s="98">
        <v>7.2266729800283154E-3</v>
      </c>
      <c r="Q197" s="98">
        <v>5.0135575797840724E-3</v>
      </c>
      <c r="R197" s="98">
        <v>1.100599312506079E-2</v>
      </c>
      <c r="S197" s="98">
        <v>4.9972479372848387E-4</v>
      </c>
      <c r="T197" s="98">
        <v>1.768555282472516E-2</v>
      </c>
      <c r="U197" s="98">
        <v>2.4630185083833991E-2</v>
      </c>
      <c r="V197" s="98">
        <v>6.775158723338193E-3</v>
      </c>
      <c r="W197" s="99">
        <v>5.6746548724211336E-6</v>
      </c>
      <c r="X197" s="100">
        <f t="shared" si="3"/>
        <v>1.0000000000000002</v>
      </c>
      <c r="Y197" s="35"/>
      <c r="Z197" s="35"/>
      <c r="AA197" s="35"/>
      <c r="AB197" s="35"/>
    </row>
    <row r="198" spans="1:28" x14ac:dyDescent="0.2">
      <c r="A198" s="86" t="s">
        <v>206</v>
      </c>
      <c r="B198" s="103">
        <v>28</v>
      </c>
      <c r="C198" s="87" t="s">
        <v>177</v>
      </c>
      <c r="D198" s="80" t="s">
        <v>176</v>
      </c>
      <c r="E198" s="81">
        <v>142</v>
      </c>
      <c r="F198" s="82">
        <v>0.59</v>
      </c>
      <c r="G198" s="83">
        <v>0.15</v>
      </c>
      <c r="H198" s="83">
        <v>0</v>
      </c>
      <c r="I198" s="83">
        <v>0.06</v>
      </c>
      <c r="J198" s="83">
        <v>0.02</v>
      </c>
      <c r="K198" s="83">
        <v>0.02</v>
      </c>
      <c r="L198" s="83">
        <v>0.04</v>
      </c>
      <c r="M198" s="83">
        <v>0</v>
      </c>
      <c r="N198" s="83">
        <v>0</v>
      </c>
      <c r="O198" s="83">
        <v>0</v>
      </c>
      <c r="P198" s="83">
        <v>0.01</v>
      </c>
      <c r="Q198" s="83">
        <v>0.01</v>
      </c>
      <c r="R198" s="83">
        <v>0.01</v>
      </c>
      <c r="S198" s="83">
        <v>0</v>
      </c>
      <c r="T198" s="83">
        <v>0.06</v>
      </c>
      <c r="U198" s="83">
        <v>0.02</v>
      </c>
      <c r="V198" s="83">
        <v>0.01</v>
      </c>
      <c r="W198" s="84">
        <v>0</v>
      </c>
      <c r="X198" s="85">
        <f t="shared" si="3"/>
        <v>1.0000000000000002</v>
      </c>
      <c r="Y198" s="35"/>
      <c r="Z198" s="35"/>
      <c r="AA198" s="35"/>
      <c r="AB198" s="35"/>
    </row>
    <row r="199" spans="1:28" x14ac:dyDescent="0.2">
      <c r="A199" s="86" t="s">
        <v>174</v>
      </c>
      <c r="B199" s="103">
        <v>28</v>
      </c>
      <c r="C199" s="87" t="s">
        <v>177</v>
      </c>
      <c r="D199" s="88" t="s">
        <v>178</v>
      </c>
      <c r="E199" s="89">
        <v>96</v>
      </c>
      <c r="F199" s="90">
        <v>0.6</v>
      </c>
      <c r="G199" s="91">
        <v>0.14000000000000001</v>
      </c>
      <c r="H199" s="91">
        <v>0</v>
      </c>
      <c r="I199" s="91">
        <v>0.06</v>
      </c>
      <c r="J199" s="91">
        <v>0.02</v>
      </c>
      <c r="K199" s="91">
        <v>0.02</v>
      </c>
      <c r="L199" s="91">
        <v>0.04</v>
      </c>
      <c r="M199" s="91">
        <v>0</v>
      </c>
      <c r="N199" s="91">
        <v>0</v>
      </c>
      <c r="O199" s="91">
        <v>0</v>
      </c>
      <c r="P199" s="91">
        <v>0.01</v>
      </c>
      <c r="Q199" s="91">
        <v>0.01</v>
      </c>
      <c r="R199" s="91">
        <v>0.01</v>
      </c>
      <c r="S199" s="91">
        <v>0</v>
      </c>
      <c r="T199" s="91">
        <v>0.06</v>
      </c>
      <c r="U199" s="91">
        <v>0.02</v>
      </c>
      <c r="V199" s="91">
        <v>0.01</v>
      </c>
      <c r="W199" s="92">
        <v>0</v>
      </c>
      <c r="X199" s="85">
        <f t="shared" si="3"/>
        <v>1.0000000000000002</v>
      </c>
      <c r="Y199" s="35"/>
      <c r="Z199" s="35"/>
      <c r="AA199" s="35"/>
      <c r="AB199" s="35"/>
    </row>
    <row r="200" spans="1:28" x14ac:dyDescent="0.2">
      <c r="A200" s="86" t="s">
        <v>174</v>
      </c>
      <c r="B200" s="103">
        <v>28</v>
      </c>
      <c r="C200" s="87" t="s">
        <v>177</v>
      </c>
      <c r="D200" s="88" t="s">
        <v>179</v>
      </c>
      <c r="E200" s="89">
        <v>68</v>
      </c>
      <c r="F200" s="90">
        <v>0.56000000000000005</v>
      </c>
      <c r="G200" s="91">
        <v>0.14000000000000001</v>
      </c>
      <c r="H200" s="91">
        <v>0</v>
      </c>
      <c r="I200" s="91">
        <v>7.0000000000000007E-2</v>
      </c>
      <c r="J200" s="91">
        <v>0.02</v>
      </c>
      <c r="K200" s="91">
        <v>0.02</v>
      </c>
      <c r="L200" s="91">
        <v>0.05</v>
      </c>
      <c r="M200" s="91">
        <v>0</v>
      </c>
      <c r="N200" s="91">
        <v>0</v>
      </c>
      <c r="O200" s="91">
        <v>0</v>
      </c>
      <c r="P200" s="91">
        <v>0.01</v>
      </c>
      <c r="Q200" s="91">
        <v>0.01</v>
      </c>
      <c r="R200" s="91">
        <v>0.02</v>
      </c>
      <c r="S200" s="91">
        <v>0</v>
      </c>
      <c r="T200" s="91">
        <v>0.06</v>
      </c>
      <c r="U200" s="91">
        <v>0.03</v>
      </c>
      <c r="V200" s="91">
        <v>0.01</v>
      </c>
      <c r="W200" s="92">
        <v>0</v>
      </c>
      <c r="X200" s="85">
        <f t="shared" si="3"/>
        <v>1.0000000000000002</v>
      </c>
      <c r="Y200" s="35"/>
      <c r="Z200" s="35"/>
      <c r="AA200" s="35"/>
      <c r="AB200" s="35"/>
    </row>
    <row r="201" spans="1:28" x14ac:dyDescent="0.2">
      <c r="A201" s="86" t="s">
        <v>174</v>
      </c>
      <c r="B201" s="103">
        <v>29</v>
      </c>
      <c r="C201" s="87" t="s">
        <v>177</v>
      </c>
      <c r="D201" s="88" t="s">
        <v>180</v>
      </c>
      <c r="E201" s="89">
        <v>54</v>
      </c>
      <c r="F201" s="90">
        <v>0.53</v>
      </c>
      <c r="G201" s="91">
        <v>0.13</v>
      </c>
      <c r="H201" s="91">
        <v>0</v>
      </c>
      <c r="I201" s="91">
        <v>0.08</v>
      </c>
      <c r="J201" s="91">
        <v>0.03</v>
      </c>
      <c r="K201" s="91">
        <v>0.03</v>
      </c>
      <c r="L201" s="91">
        <v>0.05</v>
      </c>
      <c r="M201" s="91">
        <v>0</v>
      </c>
      <c r="N201" s="91">
        <v>0</v>
      </c>
      <c r="O201" s="91">
        <v>0.01</v>
      </c>
      <c r="P201" s="91">
        <v>0.01</v>
      </c>
      <c r="Q201" s="91">
        <v>0.01</v>
      </c>
      <c r="R201" s="91">
        <v>0.02</v>
      </c>
      <c r="S201" s="91">
        <v>0</v>
      </c>
      <c r="T201" s="91">
        <v>0.06</v>
      </c>
      <c r="U201" s="91">
        <v>0.03</v>
      </c>
      <c r="V201" s="91">
        <v>0.01</v>
      </c>
      <c r="W201" s="92">
        <v>0</v>
      </c>
      <c r="X201" s="85">
        <f t="shared" si="3"/>
        <v>1.0000000000000002</v>
      </c>
      <c r="Y201" s="35"/>
      <c r="Z201" s="35"/>
      <c r="AA201" s="35"/>
      <c r="AB201" s="35"/>
    </row>
    <row r="202" spans="1:28" x14ac:dyDescent="0.2">
      <c r="A202" s="86" t="s">
        <v>174</v>
      </c>
      <c r="B202" s="103">
        <v>29</v>
      </c>
      <c r="C202" s="87" t="s">
        <v>177</v>
      </c>
      <c r="D202" s="88" t="s">
        <v>181</v>
      </c>
      <c r="E202" s="89">
        <v>55</v>
      </c>
      <c r="F202" s="90">
        <v>0.53</v>
      </c>
      <c r="G202" s="91">
        <v>0.13</v>
      </c>
      <c r="H202" s="91">
        <v>0</v>
      </c>
      <c r="I202" s="91">
        <v>0.08</v>
      </c>
      <c r="J202" s="91">
        <v>0.03</v>
      </c>
      <c r="K202" s="91">
        <v>0.03</v>
      </c>
      <c r="L202" s="91">
        <v>0.06</v>
      </c>
      <c r="M202" s="91">
        <v>0</v>
      </c>
      <c r="N202" s="91">
        <v>0</v>
      </c>
      <c r="O202" s="91">
        <v>0.01</v>
      </c>
      <c r="P202" s="91">
        <v>0.01</v>
      </c>
      <c r="Q202" s="91">
        <v>0.01</v>
      </c>
      <c r="R202" s="91">
        <v>0.02</v>
      </c>
      <c r="S202" s="91">
        <v>0</v>
      </c>
      <c r="T202" s="91">
        <v>0.05</v>
      </c>
      <c r="U202" s="91">
        <v>0.03</v>
      </c>
      <c r="V202" s="91">
        <v>0.01</v>
      </c>
      <c r="W202" s="92">
        <v>0</v>
      </c>
      <c r="X202" s="85">
        <f t="shared" si="3"/>
        <v>1.0000000000000002</v>
      </c>
      <c r="Y202" s="35"/>
      <c r="Z202" s="35"/>
      <c r="AA202" s="35"/>
      <c r="AB202" s="35"/>
    </row>
    <row r="203" spans="1:28" x14ac:dyDescent="0.2">
      <c r="A203" s="86" t="s">
        <v>174</v>
      </c>
      <c r="B203" s="103">
        <v>28</v>
      </c>
      <c r="C203" s="87" t="s">
        <v>177</v>
      </c>
      <c r="D203" s="88" t="s">
        <v>182</v>
      </c>
      <c r="E203" s="89">
        <v>80</v>
      </c>
      <c r="F203" s="90">
        <v>0.52</v>
      </c>
      <c r="G203" s="91">
        <v>0.12</v>
      </c>
      <c r="H203" s="91">
        <v>0</v>
      </c>
      <c r="I203" s="91">
        <v>0.09</v>
      </c>
      <c r="J203" s="91">
        <v>0.03</v>
      </c>
      <c r="K203" s="91">
        <v>0.03</v>
      </c>
      <c r="L203" s="91">
        <v>0.06</v>
      </c>
      <c r="M203" s="91">
        <v>0</v>
      </c>
      <c r="N203" s="91">
        <v>0</v>
      </c>
      <c r="O203" s="91">
        <v>0.01</v>
      </c>
      <c r="P203" s="91">
        <v>0.01</v>
      </c>
      <c r="Q203" s="91">
        <v>0.01</v>
      </c>
      <c r="R203" s="91">
        <v>0.02</v>
      </c>
      <c r="S203" s="91">
        <v>0</v>
      </c>
      <c r="T203" s="91">
        <v>0.05</v>
      </c>
      <c r="U203" s="91">
        <v>0.03</v>
      </c>
      <c r="V203" s="91">
        <v>0.02</v>
      </c>
      <c r="W203" s="92">
        <v>0</v>
      </c>
      <c r="X203" s="85">
        <f>SUM(F203:W203)</f>
        <v>1.0000000000000002</v>
      </c>
      <c r="Y203" s="35"/>
      <c r="Z203" s="35"/>
      <c r="AA203" s="35"/>
      <c r="AB203" s="35"/>
    </row>
    <row r="204" spans="1:28" x14ac:dyDescent="0.2">
      <c r="A204" s="86" t="s">
        <v>174</v>
      </c>
      <c r="B204" s="103">
        <v>25</v>
      </c>
      <c r="C204" s="87" t="s">
        <v>177</v>
      </c>
      <c r="D204" s="88" t="s">
        <v>183</v>
      </c>
      <c r="E204" s="89">
        <v>209</v>
      </c>
      <c r="F204" s="90">
        <v>0.52</v>
      </c>
      <c r="G204" s="91">
        <v>0.11</v>
      </c>
      <c r="H204" s="91">
        <v>0</v>
      </c>
      <c r="I204" s="91">
        <v>0.1</v>
      </c>
      <c r="J204" s="91">
        <v>0.03</v>
      </c>
      <c r="K204" s="91">
        <v>0.03</v>
      </c>
      <c r="L204" s="91">
        <v>0.06</v>
      </c>
      <c r="M204" s="91">
        <v>0</v>
      </c>
      <c r="N204" s="91">
        <v>0</v>
      </c>
      <c r="O204" s="91">
        <v>0.01</v>
      </c>
      <c r="P204" s="91">
        <v>0.01</v>
      </c>
      <c r="Q204" s="91">
        <v>0.01</v>
      </c>
      <c r="R204" s="91">
        <v>0.02</v>
      </c>
      <c r="S204" s="91">
        <v>0</v>
      </c>
      <c r="T204" s="91">
        <v>0.05</v>
      </c>
      <c r="U204" s="91">
        <v>0.03</v>
      </c>
      <c r="V204" s="91">
        <v>0.02</v>
      </c>
      <c r="W204" s="92">
        <v>0</v>
      </c>
      <c r="X204" s="85">
        <f t="shared" si="3"/>
        <v>1.0000000000000002</v>
      </c>
      <c r="Y204" s="35"/>
      <c r="Z204" s="35"/>
      <c r="AA204" s="35"/>
      <c r="AB204" s="35"/>
    </row>
    <row r="205" spans="1:28" x14ac:dyDescent="0.2">
      <c r="A205" s="86" t="s">
        <v>174</v>
      </c>
      <c r="B205" s="103">
        <v>24</v>
      </c>
      <c r="C205" s="87" t="s">
        <v>177</v>
      </c>
      <c r="D205" s="88" t="s">
        <v>184</v>
      </c>
      <c r="E205" s="89">
        <v>494</v>
      </c>
      <c r="F205" s="90">
        <v>0.48</v>
      </c>
      <c r="G205" s="91">
        <v>0.11</v>
      </c>
      <c r="H205" s="91">
        <v>0</v>
      </c>
      <c r="I205" s="91">
        <v>0.1</v>
      </c>
      <c r="J205" s="91">
        <v>0.04</v>
      </c>
      <c r="K205" s="91">
        <v>0.04</v>
      </c>
      <c r="L205" s="91">
        <v>7.0000000000000007E-2</v>
      </c>
      <c r="M205" s="91">
        <v>0</v>
      </c>
      <c r="N205" s="91">
        <v>0</v>
      </c>
      <c r="O205" s="91">
        <v>0.01</v>
      </c>
      <c r="P205" s="91">
        <v>0.02</v>
      </c>
      <c r="Q205" s="91">
        <v>0.01</v>
      </c>
      <c r="R205" s="91">
        <v>0.02</v>
      </c>
      <c r="S205" s="91">
        <v>0</v>
      </c>
      <c r="T205" s="91">
        <v>0.05</v>
      </c>
      <c r="U205" s="91">
        <v>0.03</v>
      </c>
      <c r="V205" s="91">
        <v>0.02</v>
      </c>
      <c r="W205" s="92">
        <v>0</v>
      </c>
      <c r="X205" s="85">
        <f t="shared" si="3"/>
        <v>1.0000000000000002</v>
      </c>
      <c r="Y205" s="35"/>
      <c r="Z205" s="35"/>
      <c r="AA205" s="35"/>
      <c r="AB205" s="35"/>
    </row>
    <row r="206" spans="1:28" x14ac:dyDescent="0.2">
      <c r="A206" s="86" t="s">
        <v>174</v>
      </c>
      <c r="B206" s="103">
        <v>24</v>
      </c>
      <c r="C206" s="87" t="s">
        <v>177</v>
      </c>
      <c r="D206" s="88" t="s">
        <v>185</v>
      </c>
      <c r="E206" s="89">
        <v>549</v>
      </c>
      <c r="F206" s="90">
        <v>0.56000000000000005</v>
      </c>
      <c r="G206" s="91">
        <v>0.08</v>
      </c>
      <c r="H206" s="91">
        <v>0</v>
      </c>
      <c r="I206" s="91">
        <v>0.1</v>
      </c>
      <c r="J206" s="91">
        <v>0.03</v>
      </c>
      <c r="K206" s="91">
        <v>0.03</v>
      </c>
      <c r="L206" s="91">
        <v>7.0000000000000007E-2</v>
      </c>
      <c r="M206" s="91">
        <v>0</v>
      </c>
      <c r="N206" s="91">
        <v>0</v>
      </c>
      <c r="O206" s="91">
        <v>0.01</v>
      </c>
      <c r="P206" s="91">
        <v>0.01</v>
      </c>
      <c r="Q206" s="91">
        <v>0.01</v>
      </c>
      <c r="R206" s="91">
        <v>0.02</v>
      </c>
      <c r="S206" s="91">
        <v>0</v>
      </c>
      <c r="T206" s="91">
        <v>0.04</v>
      </c>
      <c r="U206" s="91">
        <v>0.02</v>
      </c>
      <c r="V206" s="91">
        <v>0.02</v>
      </c>
      <c r="W206" s="92">
        <v>0</v>
      </c>
      <c r="X206" s="85">
        <f t="shared" si="3"/>
        <v>1.0000000000000002</v>
      </c>
      <c r="Y206" s="35"/>
      <c r="Z206" s="35"/>
      <c r="AA206" s="35"/>
      <c r="AB206" s="35"/>
    </row>
    <row r="207" spans="1:28" x14ac:dyDescent="0.2">
      <c r="A207" s="86" t="s">
        <v>174</v>
      </c>
      <c r="B207" s="103">
        <v>24</v>
      </c>
      <c r="C207" s="87" t="s">
        <v>177</v>
      </c>
      <c r="D207" s="88" t="s">
        <v>186</v>
      </c>
      <c r="E207" s="89">
        <v>475</v>
      </c>
      <c r="F207" s="90">
        <v>0.45</v>
      </c>
      <c r="G207" s="91">
        <v>0.09</v>
      </c>
      <c r="H207" s="91">
        <v>0</v>
      </c>
      <c r="I207" s="91">
        <v>0.13</v>
      </c>
      <c r="J207" s="91">
        <v>0.05</v>
      </c>
      <c r="K207" s="91">
        <v>0.05</v>
      </c>
      <c r="L207" s="91">
        <v>0.1</v>
      </c>
      <c r="M207" s="91">
        <v>0</v>
      </c>
      <c r="N207" s="91">
        <v>0</v>
      </c>
      <c r="O207" s="91">
        <v>0</v>
      </c>
      <c r="P207" s="91">
        <v>0.01</v>
      </c>
      <c r="Q207" s="91">
        <v>0.01</v>
      </c>
      <c r="R207" s="91">
        <v>0.01</v>
      </c>
      <c r="S207" s="91">
        <v>0</v>
      </c>
      <c r="T207" s="91">
        <v>0.05</v>
      </c>
      <c r="U207" s="91">
        <v>0.02</v>
      </c>
      <c r="V207" s="91">
        <v>0.03</v>
      </c>
      <c r="W207" s="92">
        <v>0</v>
      </c>
      <c r="X207" s="85">
        <f t="shared" si="3"/>
        <v>1.0000000000000002</v>
      </c>
      <c r="Y207" s="35"/>
      <c r="Z207" s="35"/>
      <c r="AA207" s="35"/>
      <c r="AB207" s="35"/>
    </row>
    <row r="208" spans="1:28" x14ac:dyDescent="0.2">
      <c r="A208" s="86" t="s">
        <v>174</v>
      </c>
      <c r="B208" s="103">
        <v>24</v>
      </c>
      <c r="C208" s="87" t="s">
        <v>177</v>
      </c>
      <c r="D208" s="88" t="s">
        <v>187</v>
      </c>
      <c r="E208" s="89">
        <v>431</v>
      </c>
      <c r="F208" s="90">
        <v>0.41</v>
      </c>
      <c r="G208" s="91">
        <v>0.09</v>
      </c>
      <c r="H208" s="91">
        <v>0</v>
      </c>
      <c r="I208" s="91">
        <v>0.15</v>
      </c>
      <c r="J208" s="91">
        <v>0.05</v>
      </c>
      <c r="K208" s="91">
        <v>0.06</v>
      </c>
      <c r="L208" s="91">
        <v>0.12</v>
      </c>
      <c r="M208" s="91">
        <v>0</v>
      </c>
      <c r="N208" s="91">
        <v>0</v>
      </c>
      <c r="O208" s="91">
        <v>0</v>
      </c>
      <c r="P208" s="91">
        <v>0.01</v>
      </c>
      <c r="Q208" s="91">
        <v>0.01</v>
      </c>
      <c r="R208" s="91">
        <v>0.01</v>
      </c>
      <c r="S208" s="91">
        <v>0</v>
      </c>
      <c r="T208" s="91">
        <v>0.05</v>
      </c>
      <c r="U208" s="91">
        <v>0.01</v>
      </c>
      <c r="V208" s="91">
        <v>0.03</v>
      </c>
      <c r="W208" s="92">
        <v>0</v>
      </c>
      <c r="X208" s="85">
        <f t="shared" si="3"/>
        <v>1</v>
      </c>
      <c r="Y208" s="35"/>
      <c r="Z208" s="35"/>
      <c r="AA208" s="35"/>
      <c r="AB208" s="35"/>
    </row>
    <row r="209" spans="1:45" x14ac:dyDescent="0.2">
      <c r="A209" s="86" t="s">
        <v>174</v>
      </c>
      <c r="B209" s="103">
        <v>24</v>
      </c>
      <c r="C209" s="87" t="s">
        <v>177</v>
      </c>
      <c r="D209" s="88" t="s">
        <v>188</v>
      </c>
      <c r="E209" s="89">
        <v>416</v>
      </c>
      <c r="F209" s="90">
        <v>0.44</v>
      </c>
      <c r="G209" s="91">
        <v>0.09</v>
      </c>
      <c r="H209" s="91">
        <v>0</v>
      </c>
      <c r="I209" s="91">
        <v>0.14000000000000001</v>
      </c>
      <c r="J209" s="91">
        <v>0.05</v>
      </c>
      <c r="K209" s="91">
        <v>0.05</v>
      </c>
      <c r="L209" s="91">
        <v>0.11</v>
      </c>
      <c r="M209" s="91">
        <v>0</v>
      </c>
      <c r="N209" s="91">
        <v>0</v>
      </c>
      <c r="O209" s="91">
        <v>0.01</v>
      </c>
      <c r="P209" s="91">
        <v>0.01</v>
      </c>
      <c r="Q209" s="91">
        <v>0</v>
      </c>
      <c r="R209" s="91">
        <v>0.01</v>
      </c>
      <c r="S209" s="91">
        <v>0</v>
      </c>
      <c r="T209" s="91">
        <v>0.05</v>
      </c>
      <c r="U209" s="91">
        <v>0.01</v>
      </c>
      <c r="V209" s="91">
        <v>0.03</v>
      </c>
      <c r="W209" s="92">
        <v>0</v>
      </c>
      <c r="X209" s="85">
        <f t="shared" si="3"/>
        <v>1.0000000000000002</v>
      </c>
      <c r="Y209" s="35"/>
      <c r="Z209" s="35"/>
      <c r="AA209" s="35"/>
      <c r="AB209" s="35"/>
    </row>
    <row r="210" spans="1:45" x14ac:dyDescent="0.2">
      <c r="A210" s="86" t="s">
        <v>174</v>
      </c>
      <c r="B210" s="103">
        <v>25</v>
      </c>
      <c r="C210" s="87" t="s">
        <v>177</v>
      </c>
      <c r="D210" s="88" t="s">
        <v>189</v>
      </c>
      <c r="E210" s="89">
        <v>255</v>
      </c>
      <c r="F210" s="90">
        <v>0.45</v>
      </c>
      <c r="G210" s="91">
        <v>0.09</v>
      </c>
      <c r="H210" s="91">
        <v>0</v>
      </c>
      <c r="I210" s="91">
        <v>0.11</v>
      </c>
      <c r="J210" s="91">
        <v>0.04</v>
      </c>
      <c r="K210" s="91">
        <v>0.05</v>
      </c>
      <c r="L210" s="91">
        <v>0.1</v>
      </c>
      <c r="M210" s="91">
        <v>0</v>
      </c>
      <c r="N210" s="91">
        <v>0</v>
      </c>
      <c r="O210" s="91">
        <v>0.01</v>
      </c>
      <c r="P210" s="91">
        <v>0.01</v>
      </c>
      <c r="Q210" s="91">
        <v>0.01</v>
      </c>
      <c r="R210" s="91">
        <v>0.02</v>
      </c>
      <c r="S210" s="91">
        <v>0</v>
      </c>
      <c r="T210" s="91">
        <v>7.0000000000000007E-2</v>
      </c>
      <c r="U210" s="91">
        <v>0.01</v>
      </c>
      <c r="V210" s="91">
        <v>0.03</v>
      </c>
      <c r="W210" s="92">
        <v>0</v>
      </c>
      <c r="X210" s="85">
        <f t="shared" si="3"/>
        <v>1.0000000000000002</v>
      </c>
      <c r="Y210" s="35"/>
      <c r="Z210" s="35"/>
      <c r="AA210" s="35"/>
      <c r="AB210" s="35"/>
    </row>
    <row r="211" spans="1:45" x14ac:dyDescent="0.2">
      <c r="A211" s="86" t="s">
        <v>174</v>
      </c>
      <c r="B211" s="103">
        <v>25</v>
      </c>
      <c r="C211" s="87" t="s">
        <v>177</v>
      </c>
      <c r="D211" s="88" t="s">
        <v>190</v>
      </c>
      <c r="E211" s="89">
        <v>262</v>
      </c>
      <c r="F211" s="90">
        <v>0.45</v>
      </c>
      <c r="G211" s="91">
        <v>0.1</v>
      </c>
      <c r="H211" s="91">
        <v>0</v>
      </c>
      <c r="I211" s="91">
        <v>0.12</v>
      </c>
      <c r="J211" s="91">
        <v>0.04</v>
      </c>
      <c r="K211" s="91">
        <v>0.05</v>
      </c>
      <c r="L211" s="91">
        <v>0.1</v>
      </c>
      <c r="M211" s="91">
        <v>0</v>
      </c>
      <c r="N211" s="91">
        <v>0</v>
      </c>
      <c r="O211" s="91">
        <v>0.01</v>
      </c>
      <c r="P211" s="91">
        <v>0.01</v>
      </c>
      <c r="Q211" s="91">
        <v>0.01</v>
      </c>
      <c r="R211" s="91">
        <v>0.01</v>
      </c>
      <c r="S211" s="91">
        <v>0</v>
      </c>
      <c r="T211" s="91">
        <v>0.06</v>
      </c>
      <c r="U211" s="91">
        <v>0.01</v>
      </c>
      <c r="V211" s="91">
        <v>0.03</v>
      </c>
      <c r="W211" s="92">
        <v>0</v>
      </c>
      <c r="X211" s="85">
        <f t="shared" si="3"/>
        <v>1.0000000000000002</v>
      </c>
      <c r="Y211" s="35"/>
      <c r="Z211" s="35"/>
      <c r="AA211" s="35"/>
      <c r="AB211" s="35"/>
    </row>
    <row r="212" spans="1:45" x14ac:dyDescent="0.2">
      <c r="A212" s="86" t="s">
        <v>174</v>
      </c>
      <c r="B212" s="103">
        <v>24</v>
      </c>
      <c r="C212" s="87" t="s">
        <v>177</v>
      </c>
      <c r="D212" s="88" t="s">
        <v>191</v>
      </c>
      <c r="E212" s="89">
        <v>273</v>
      </c>
      <c r="F212" s="90">
        <v>0.44</v>
      </c>
      <c r="G212" s="91">
        <v>0.09</v>
      </c>
      <c r="H212" s="91">
        <v>0</v>
      </c>
      <c r="I212" s="91">
        <v>0.13</v>
      </c>
      <c r="J212" s="91">
        <v>0.05</v>
      </c>
      <c r="K212" s="91">
        <v>0.05</v>
      </c>
      <c r="L212" s="91">
        <v>0.1</v>
      </c>
      <c r="M212" s="91">
        <v>0</v>
      </c>
      <c r="N212" s="91">
        <v>0</v>
      </c>
      <c r="O212" s="91">
        <v>0.01</v>
      </c>
      <c r="P212" s="91">
        <v>0.01</v>
      </c>
      <c r="Q212" s="91">
        <v>0.01</v>
      </c>
      <c r="R212" s="91">
        <v>0.01</v>
      </c>
      <c r="S212" s="91">
        <v>0</v>
      </c>
      <c r="T212" s="91">
        <v>0.06</v>
      </c>
      <c r="U212" s="91">
        <v>0.01</v>
      </c>
      <c r="V212" s="91">
        <v>0.03</v>
      </c>
      <c r="W212" s="92">
        <v>0</v>
      </c>
      <c r="X212" s="85">
        <f t="shared" si="3"/>
        <v>1.0000000000000002</v>
      </c>
      <c r="Y212" s="35"/>
      <c r="Z212" s="35"/>
      <c r="AA212" s="35"/>
      <c r="AB212" s="35"/>
    </row>
    <row r="213" spans="1:45" x14ac:dyDescent="0.2">
      <c r="A213" s="86" t="s">
        <v>174</v>
      </c>
      <c r="B213" s="103">
        <v>24</v>
      </c>
      <c r="C213" s="87" t="s">
        <v>177</v>
      </c>
      <c r="D213" s="88" t="s">
        <v>192</v>
      </c>
      <c r="E213" s="89">
        <v>287</v>
      </c>
      <c r="F213" s="90">
        <v>0.47</v>
      </c>
      <c r="G213" s="91">
        <v>0.1</v>
      </c>
      <c r="H213" s="91">
        <v>0</v>
      </c>
      <c r="I213" s="91">
        <v>0.12</v>
      </c>
      <c r="J213" s="91">
        <v>0.04</v>
      </c>
      <c r="K213" s="91">
        <v>0.05</v>
      </c>
      <c r="L213" s="91">
        <v>0.09</v>
      </c>
      <c r="M213" s="91">
        <v>0</v>
      </c>
      <c r="N213" s="91">
        <v>0</v>
      </c>
      <c r="O213" s="91">
        <v>0.01</v>
      </c>
      <c r="P213" s="91">
        <v>0.01</v>
      </c>
      <c r="Q213" s="91">
        <v>0.01</v>
      </c>
      <c r="R213" s="91">
        <v>0.01</v>
      </c>
      <c r="S213" s="91">
        <v>0</v>
      </c>
      <c r="T213" s="91">
        <v>0.06</v>
      </c>
      <c r="U213" s="91">
        <v>0.01</v>
      </c>
      <c r="V213" s="91">
        <v>0.02</v>
      </c>
      <c r="W213" s="92">
        <v>0</v>
      </c>
      <c r="X213" s="85">
        <f t="shared" si="3"/>
        <v>1</v>
      </c>
      <c r="Y213" s="35"/>
      <c r="Z213" s="35"/>
      <c r="AA213" s="35"/>
      <c r="AB213" s="35"/>
    </row>
    <row r="214" spans="1:45" x14ac:dyDescent="0.2">
      <c r="A214" s="86" t="s">
        <v>174</v>
      </c>
      <c r="B214" s="103">
        <v>24</v>
      </c>
      <c r="C214" s="87" t="s">
        <v>177</v>
      </c>
      <c r="D214" s="104" t="s">
        <v>193</v>
      </c>
      <c r="E214" s="105">
        <v>307</v>
      </c>
      <c r="F214" s="106">
        <v>0.47</v>
      </c>
      <c r="G214" s="107">
        <v>0.1</v>
      </c>
      <c r="H214" s="107">
        <v>0</v>
      </c>
      <c r="I214" s="107">
        <v>0.12</v>
      </c>
      <c r="J214" s="107">
        <v>0.04</v>
      </c>
      <c r="K214" s="107">
        <v>0.04</v>
      </c>
      <c r="L214" s="107">
        <v>0.08</v>
      </c>
      <c r="M214" s="107">
        <v>0</v>
      </c>
      <c r="N214" s="107">
        <v>0</v>
      </c>
      <c r="O214" s="107">
        <v>0.01</v>
      </c>
      <c r="P214" s="107">
        <v>0.01</v>
      </c>
      <c r="Q214" s="107">
        <v>0.01</v>
      </c>
      <c r="R214" s="107">
        <v>0.02</v>
      </c>
      <c r="S214" s="107">
        <v>0</v>
      </c>
      <c r="T214" s="107">
        <v>7.0000000000000007E-2</v>
      </c>
      <c r="U214" s="107">
        <v>0.01</v>
      </c>
      <c r="V214" s="107">
        <v>0.02</v>
      </c>
      <c r="W214" s="108">
        <v>0</v>
      </c>
      <c r="X214" s="85">
        <f t="shared" si="3"/>
        <v>1</v>
      </c>
    </row>
    <row r="215" spans="1:45" x14ac:dyDescent="0.2">
      <c r="A215" s="86" t="s">
        <v>174</v>
      </c>
      <c r="B215" s="103">
        <v>24</v>
      </c>
      <c r="C215" s="87" t="s">
        <v>177</v>
      </c>
      <c r="D215" s="104" t="s">
        <v>194</v>
      </c>
      <c r="E215" s="105">
        <v>349</v>
      </c>
      <c r="F215" s="106">
        <v>0.5</v>
      </c>
      <c r="G215" s="107">
        <v>0.09</v>
      </c>
      <c r="H215" s="107">
        <v>0</v>
      </c>
      <c r="I215" s="107">
        <v>0.11</v>
      </c>
      <c r="J215" s="107">
        <v>0.04</v>
      </c>
      <c r="K215" s="107">
        <v>0.03</v>
      </c>
      <c r="L215" s="107">
        <v>0.06</v>
      </c>
      <c r="M215" s="107">
        <v>0</v>
      </c>
      <c r="N215" s="107">
        <v>0</v>
      </c>
      <c r="O215" s="107">
        <v>0.01</v>
      </c>
      <c r="P215" s="107">
        <v>0.01</v>
      </c>
      <c r="Q215" s="107">
        <v>0.01</v>
      </c>
      <c r="R215" s="107">
        <v>0.02</v>
      </c>
      <c r="S215" s="107">
        <v>0</v>
      </c>
      <c r="T215" s="107">
        <v>7.0000000000000007E-2</v>
      </c>
      <c r="U215" s="107">
        <v>0.03</v>
      </c>
      <c r="V215" s="107">
        <v>0.02</v>
      </c>
      <c r="W215" s="108">
        <v>0</v>
      </c>
      <c r="X215" s="85">
        <f t="shared" si="3"/>
        <v>1.0000000000000002</v>
      </c>
    </row>
    <row r="216" spans="1:45" x14ac:dyDescent="0.2">
      <c r="A216" s="86" t="s">
        <v>174</v>
      </c>
      <c r="B216" s="103">
        <v>24</v>
      </c>
      <c r="C216" s="87" t="s">
        <v>177</v>
      </c>
      <c r="D216" s="104" t="s">
        <v>195</v>
      </c>
      <c r="E216" s="105">
        <v>376</v>
      </c>
      <c r="F216" s="106">
        <v>0.61</v>
      </c>
      <c r="G216" s="107">
        <v>0.09</v>
      </c>
      <c r="H216" s="107">
        <v>0</v>
      </c>
      <c r="I216" s="107">
        <v>7.0000000000000007E-2</v>
      </c>
      <c r="J216" s="107">
        <v>0.02</v>
      </c>
      <c r="K216" s="107">
        <v>0.02</v>
      </c>
      <c r="L216" s="107">
        <v>0.04</v>
      </c>
      <c r="M216" s="107">
        <v>0</v>
      </c>
      <c r="N216" s="107">
        <v>0</v>
      </c>
      <c r="O216" s="107">
        <v>0</v>
      </c>
      <c r="P216" s="107">
        <v>0.01</v>
      </c>
      <c r="Q216" s="107">
        <v>0.01</v>
      </c>
      <c r="R216" s="107">
        <v>0.02</v>
      </c>
      <c r="S216" s="107">
        <v>0</v>
      </c>
      <c r="T216" s="107">
        <v>7.0000000000000007E-2</v>
      </c>
      <c r="U216" s="107">
        <v>0.03</v>
      </c>
      <c r="V216" s="107">
        <v>0.01</v>
      </c>
      <c r="W216" s="108">
        <v>0</v>
      </c>
      <c r="X216" s="109">
        <f t="shared" si="3"/>
        <v>1.0000000000000002</v>
      </c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</row>
    <row r="217" spans="1:45" x14ac:dyDescent="0.2">
      <c r="A217" s="86" t="s">
        <v>174</v>
      </c>
      <c r="B217" s="103">
        <v>24</v>
      </c>
      <c r="C217" s="87" t="s">
        <v>177</v>
      </c>
      <c r="D217" s="104" t="s">
        <v>196</v>
      </c>
      <c r="E217" s="105">
        <v>306</v>
      </c>
      <c r="F217" s="106">
        <v>0.66</v>
      </c>
      <c r="G217" s="107">
        <v>0.09</v>
      </c>
      <c r="H217" s="107">
        <v>0</v>
      </c>
      <c r="I217" s="107">
        <v>0.05</v>
      </c>
      <c r="J217" s="107">
        <v>0.02</v>
      </c>
      <c r="K217" s="107">
        <v>0.01</v>
      </c>
      <c r="L217" s="107">
        <v>0.03</v>
      </c>
      <c r="M217" s="107">
        <v>0</v>
      </c>
      <c r="N217" s="107">
        <v>0</v>
      </c>
      <c r="O217" s="107">
        <v>0</v>
      </c>
      <c r="P217" s="107">
        <v>0.01</v>
      </c>
      <c r="Q217" s="107">
        <v>0.01</v>
      </c>
      <c r="R217" s="107">
        <v>0.02</v>
      </c>
      <c r="S217" s="107">
        <v>0</v>
      </c>
      <c r="T217" s="107">
        <v>7.0000000000000007E-2</v>
      </c>
      <c r="U217" s="107">
        <v>0.02</v>
      </c>
      <c r="V217" s="107">
        <v>0.01</v>
      </c>
      <c r="W217" s="108">
        <v>0</v>
      </c>
      <c r="X217" s="109">
        <f t="shared" si="3"/>
        <v>1.0000000000000002</v>
      </c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</row>
    <row r="218" spans="1:45" x14ac:dyDescent="0.2">
      <c r="A218" s="86" t="s">
        <v>174</v>
      </c>
      <c r="B218" s="103">
        <v>25</v>
      </c>
      <c r="C218" s="87" t="s">
        <v>177</v>
      </c>
      <c r="D218" s="104" t="s">
        <v>197</v>
      </c>
      <c r="E218" s="105">
        <v>240</v>
      </c>
      <c r="F218" s="106">
        <v>0.62</v>
      </c>
      <c r="G218" s="107">
        <v>0.13</v>
      </c>
      <c r="H218" s="107">
        <v>0</v>
      </c>
      <c r="I218" s="107">
        <v>0.04</v>
      </c>
      <c r="J218" s="107">
        <v>0.02</v>
      </c>
      <c r="K218" s="107">
        <v>0.01</v>
      </c>
      <c r="L218" s="107">
        <v>0.03</v>
      </c>
      <c r="M218" s="107">
        <v>0</v>
      </c>
      <c r="N218" s="107">
        <v>0</v>
      </c>
      <c r="O218" s="107">
        <v>0</v>
      </c>
      <c r="P218" s="107">
        <v>0.01</v>
      </c>
      <c r="Q218" s="107">
        <v>0.01</v>
      </c>
      <c r="R218" s="107">
        <v>0.02</v>
      </c>
      <c r="S218" s="107">
        <v>0</v>
      </c>
      <c r="T218" s="107">
        <v>0.08</v>
      </c>
      <c r="U218" s="107">
        <v>0.02</v>
      </c>
      <c r="V218" s="107">
        <v>0.01</v>
      </c>
      <c r="W218" s="108">
        <v>0</v>
      </c>
      <c r="X218" s="109">
        <f t="shared" si="3"/>
        <v>1</v>
      </c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</row>
    <row r="219" spans="1:45" x14ac:dyDescent="0.2">
      <c r="A219" s="86" t="s">
        <v>174</v>
      </c>
      <c r="B219" s="103">
        <v>25</v>
      </c>
      <c r="C219" s="87" t="s">
        <v>177</v>
      </c>
      <c r="D219" s="104" t="s">
        <v>198</v>
      </c>
      <c r="E219" s="105">
        <v>219</v>
      </c>
      <c r="F219" s="106">
        <v>0.61</v>
      </c>
      <c r="G219" s="107">
        <v>0.15</v>
      </c>
      <c r="H219" s="107">
        <v>0</v>
      </c>
      <c r="I219" s="107">
        <v>0.04</v>
      </c>
      <c r="J219" s="107">
        <v>0.02</v>
      </c>
      <c r="K219" s="107">
        <v>0.01</v>
      </c>
      <c r="L219" s="107">
        <v>0.03</v>
      </c>
      <c r="M219" s="107">
        <v>0</v>
      </c>
      <c r="N219" s="107">
        <v>0</v>
      </c>
      <c r="O219" s="107">
        <v>0</v>
      </c>
      <c r="P219" s="107">
        <v>0.01</v>
      </c>
      <c r="Q219" s="107">
        <v>0.01</v>
      </c>
      <c r="R219" s="107">
        <v>0.01</v>
      </c>
      <c r="S219" s="107">
        <v>0</v>
      </c>
      <c r="T219" s="107">
        <v>0.08</v>
      </c>
      <c r="U219" s="107">
        <v>0.02</v>
      </c>
      <c r="V219" s="107">
        <v>0.01</v>
      </c>
      <c r="W219" s="108">
        <v>0</v>
      </c>
      <c r="X219" s="109">
        <f t="shared" si="3"/>
        <v>1</v>
      </c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</row>
    <row r="220" spans="1:45" x14ac:dyDescent="0.2">
      <c r="A220" s="86" t="s">
        <v>174</v>
      </c>
      <c r="B220" s="103">
        <v>25</v>
      </c>
      <c r="C220" s="87" t="s">
        <v>177</v>
      </c>
      <c r="D220" s="104" t="s">
        <v>199</v>
      </c>
      <c r="E220" s="105">
        <v>216</v>
      </c>
      <c r="F220" s="106">
        <v>0.63</v>
      </c>
      <c r="G220" s="107">
        <v>0.16</v>
      </c>
      <c r="H220" s="107">
        <v>0</v>
      </c>
      <c r="I220" s="107">
        <v>0.04</v>
      </c>
      <c r="J220" s="107">
        <v>0.01</v>
      </c>
      <c r="K220" s="107">
        <v>0.01</v>
      </c>
      <c r="L220" s="107">
        <v>0.02</v>
      </c>
      <c r="M220" s="107">
        <v>0</v>
      </c>
      <c r="N220" s="107">
        <v>0</v>
      </c>
      <c r="O220" s="107">
        <v>0</v>
      </c>
      <c r="P220" s="107">
        <v>0.01</v>
      </c>
      <c r="Q220" s="107">
        <v>0</v>
      </c>
      <c r="R220" s="107">
        <v>0.01</v>
      </c>
      <c r="S220" s="107">
        <v>0</v>
      </c>
      <c r="T220" s="107">
        <v>0.08</v>
      </c>
      <c r="U220" s="107">
        <v>0.02</v>
      </c>
      <c r="V220" s="107">
        <v>0.01</v>
      </c>
      <c r="W220" s="108">
        <v>0</v>
      </c>
      <c r="X220" s="109">
        <f t="shared" si="3"/>
        <v>1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</row>
    <row r="221" spans="1:45" ht="17.25" thickBot="1" x14ac:dyDescent="0.25">
      <c r="A221" s="93" t="s">
        <v>174</v>
      </c>
      <c r="B221" s="110">
        <v>25</v>
      </c>
      <c r="C221" s="94" t="s">
        <v>177</v>
      </c>
      <c r="D221" s="111" t="s">
        <v>200</v>
      </c>
      <c r="E221" s="112">
        <v>162</v>
      </c>
      <c r="F221" s="113">
        <v>0.61</v>
      </c>
      <c r="G221" s="114">
        <v>0.16</v>
      </c>
      <c r="H221" s="114">
        <v>0</v>
      </c>
      <c r="I221" s="114">
        <v>0.04</v>
      </c>
      <c r="J221" s="114">
        <v>0.02</v>
      </c>
      <c r="K221" s="114">
        <v>0.01</v>
      </c>
      <c r="L221" s="114">
        <v>0.03</v>
      </c>
      <c r="M221" s="114">
        <v>0</v>
      </c>
      <c r="N221" s="114">
        <v>0</v>
      </c>
      <c r="O221" s="114">
        <v>0</v>
      </c>
      <c r="P221" s="114">
        <v>0.01</v>
      </c>
      <c r="Q221" s="114">
        <v>0</v>
      </c>
      <c r="R221" s="114">
        <v>0.01</v>
      </c>
      <c r="S221" s="114">
        <v>0</v>
      </c>
      <c r="T221" s="114">
        <v>0.08</v>
      </c>
      <c r="U221" s="114">
        <v>0.02</v>
      </c>
      <c r="V221" s="114">
        <v>0.01</v>
      </c>
      <c r="W221" s="115">
        <v>0</v>
      </c>
      <c r="X221" s="116">
        <f t="shared" si="3"/>
        <v>1</v>
      </c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</row>
    <row r="222" spans="1:45" ht="17.25" thickBot="1" x14ac:dyDescent="0.3">
      <c r="C222" s="35"/>
      <c r="D222" s="35"/>
      <c r="E222" s="36"/>
      <c r="F222" s="36"/>
      <c r="G222" s="35"/>
      <c r="H222" s="35"/>
    </row>
    <row r="223" spans="1:45" s="183" customFormat="1" thickBot="1" x14ac:dyDescent="0.3">
      <c r="C223" s="189"/>
      <c r="D223" s="189"/>
      <c r="E223" s="57"/>
      <c r="F223" s="230" t="s">
        <v>219</v>
      </c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2"/>
    </row>
    <row r="224" spans="1:45" s="183" customFormat="1" ht="75" x14ac:dyDescent="0.25">
      <c r="C224" s="189"/>
      <c r="D224" s="189"/>
      <c r="E224" s="57"/>
      <c r="F224" s="117" t="s">
        <v>155</v>
      </c>
      <c r="G224" s="118" t="s">
        <v>156</v>
      </c>
      <c r="H224" s="118" t="s">
        <v>157</v>
      </c>
      <c r="I224" s="118" t="s">
        <v>158</v>
      </c>
      <c r="J224" s="118" t="s">
        <v>159</v>
      </c>
      <c r="K224" s="118" t="s">
        <v>160</v>
      </c>
      <c r="L224" s="118" t="s">
        <v>161</v>
      </c>
      <c r="M224" s="118" t="s">
        <v>162</v>
      </c>
      <c r="N224" s="118" t="s">
        <v>163</v>
      </c>
      <c r="O224" s="118" t="s">
        <v>164</v>
      </c>
      <c r="P224" s="118" t="s">
        <v>165</v>
      </c>
      <c r="Q224" s="118" t="s">
        <v>166</v>
      </c>
      <c r="R224" s="118" t="s">
        <v>167</v>
      </c>
      <c r="S224" s="118" t="s">
        <v>168</v>
      </c>
      <c r="T224" s="118" t="s">
        <v>169</v>
      </c>
      <c r="U224" s="118" t="s">
        <v>170</v>
      </c>
      <c r="V224" s="118" t="s">
        <v>171</v>
      </c>
      <c r="W224" s="119" t="s">
        <v>172</v>
      </c>
    </row>
    <row r="225" spans="2:23" s="183" customFormat="1" ht="15.75" thickBot="1" x14ac:dyDescent="0.3">
      <c r="C225" s="189"/>
      <c r="D225" s="189"/>
      <c r="E225" s="57"/>
      <c r="F225" s="184" t="s">
        <v>128</v>
      </c>
      <c r="G225" s="185" t="s">
        <v>129</v>
      </c>
      <c r="H225" s="185" t="s">
        <v>130</v>
      </c>
      <c r="I225" s="185" t="s">
        <v>131</v>
      </c>
      <c r="J225" s="185" t="s">
        <v>132</v>
      </c>
      <c r="K225" s="185" t="s">
        <v>133</v>
      </c>
      <c r="L225" s="185" t="s">
        <v>134</v>
      </c>
      <c r="M225" s="185" t="s">
        <v>135</v>
      </c>
      <c r="N225" s="185" t="s">
        <v>136</v>
      </c>
      <c r="O225" s="185" t="s">
        <v>137</v>
      </c>
      <c r="P225" s="185" t="s">
        <v>138</v>
      </c>
      <c r="Q225" s="185" t="s">
        <v>139</v>
      </c>
      <c r="R225" s="185" t="s">
        <v>140</v>
      </c>
      <c r="S225" s="185" t="s">
        <v>141</v>
      </c>
      <c r="T225" s="185" t="s">
        <v>142</v>
      </c>
      <c r="U225" s="185" t="s">
        <v>143</v>
      </c>
      <c r="V225" s="185" t="s">
        <v>144</v>
      </c>
      <c r="W225" s="186" t="s">
        <v>145</v>
      </c>
    </row>
    <row r="226" spans="2:23" s="183" customFormat="1" ht="15" x14ac:dyDescent="0.25">
      <c r="C226" s="189"/>
      <c r="D226" s="189"/>
      <c r="E226" s="191" t="s">
        <v>220</v>
      </c>
      <c r="F226" s="199">
        <v>996772.9</v>
      </c>
      <c r="G226" s="200">
        <v>10.58154</v>
      </c>
      <c r="H226" s="200">
        <v>81.875020000000006</v>
      </c>
      <c r="I226" s="200">
        <v>5997.1769999999997</v>
      </c>
      <c r="J226" s="200">
        <v>0</v>
      </c>
      <c r="K226" s="200">
        <v>0</v>
      </c>
      <c r="L226" s="200">
        <v>0</v>
      </c>
      <c r="M226" s="200">
        <v>0</v>
      </c>
      <c r="N226" s="200">
        <v>309.7894</v>
      </c>
      <c r="O226" s="200">
        <v>14.584210000000001</v>
      </c>
      <c r="P226" s="200">
        <v>0</v>
      </c>
      <c r="Q226" s="200">
        <v>0</v>
      </c>
      <c r="R226" s="200">
        <v>0</v>
      </c>
      <c r="S226" s="200">
        <v>0</v>
      </c>
      <c r="T226" s="200">
        <v>0</v>
      </c>
      <c r="U226" s="200">
        <v>410972.2</v>
      </c>
      <c r="V226" s="201">
        <v>0</v>
      </c>
      <c r="W226" s="202">
        <v>0</v>
      </c>
    </row>
    <row r="227" spans="2:23" s="183" customFormat="1" ht="15" x14ac:dyDescent="0.25">
      <c r="C227" s="189"/>
      <c r="D227" s="189"/>
      <c r="E227" s="192" t="s">
        <v>221</v>
      </c>
      <c r="F227" s="203">
        <v>17168.78</v>
      </c>
      <c r="G227" s="187">
        <v>0</v>
      </c>
      <c r="H227" s="187">
        <v>2294.1970000000001</v>
      </c>
      <c r="I227" s="187">
        <v>221517.6</v>
      </c>
      <c r="J227" s="187">
        <v>81698.14</v>
      </c>
      <c r="K227" s="187">
        <v>52562.2</v>
      </c>
      <c r="L227" s="187">
        <v>103329.8</v>
      </c>
      <c r="M227" s="187">
        <v>11365.69</v>
      </c>
      <c r="N227" s="187">
        <v>1126.6110000000001</v>
      </c>
      <c r="O227" s="187">
        <v>9388.4599999999991</v>
      </c>
      <c r="P227" s="187">
        <v>10185.959999999999</v>
      </c>
      <c r="Q227" s="187">
        <v>7066.5870000000004</v>
      </c>
      <c r="R227" s="187">
        <v>15512.9</v>
      </c>
      <c r="S227" s="187">
        <v>2933.663</v>
      </c>
      <c r="T227" s="187">
        <v>62351.05</v>
      </c>
      <c r="U227" s="187">
        <v>0</v>
      </c>
      <c r="V227" s="188">
        <v>26994.34</v>
      </c>
      <c r="W227" s="204">
        <v>7.9984000000000002</v>
      </c>
    </row>
    <row r="228" spans="2:23" s="183" customFormat="1" ht="15.75" thickBot="1" x14ac:dyDescent="0.3">
      <c r="C228" s="189"/>
      <c r="D228" s="189"/>
      <c r="E228" s="193" t="s">
        <v>222</v>
      </c>
      <c r="F228" s="205">
        <v>0</v>
      </c>
      <c r="G228" s="206">
        <v>73198.080000000002</v>
      </c>
      <c r="H228" s="206">
        <v>0</v>
      </c>
      <c r="I228" s="206">
        <v>0</v>
      </c>
      <c r="J228" s="206">
        <v>0</v>
      </c>
      <c r="K228" s="206">
        <v>0</v>
      </c>
      <c r="L228" s="206">
        <v>0</v>
      </c>
      <c r="M228" s="206">
        <v>5927.4960000000001</v>
      </c>
      <c r="N228" s="206">
        <v>0</v>
      </c>
      <c r="O228" s="206">
        <v>1809.8430000000001</v>
      </c>
      <c r="P228" s="206">
        <v>0</v>
      </c>
      <c r="Q228" s="206">
        <v>0</v>
      </c>
      <c r="R228" s="206">
        <v>0</v>
      </c>
      <c r="S228" s="206">
        <v>0</v>
      </c>
      <c r="T228" s="206">
        <v>0</v>
      </c>
      <c r="U228" s="206">
        <v>0</v>
      </c>
      <c r="V228" s="207">
        <v>0</v>
      </c>
      <c r="W228" s="208">
        <v>0</v>
      </c>
    </row>
    <row r="229" spans="2:23" s="183" customFormat="1" ht="17.25" customHeight="1" thickBot="1" x14ac:dyDescent="0.3">
      <c r="B229" s="243" t="s">
        <v>227</v>
      </c>
      <c r="C229" s="244"/>
      <c r="D229" s="244"/>
      <c r="E229" s="245"/>
      <c r="F229" s="196">
        <f>SUM(F226:F228)</f>
        <v>1013941.68</v>
      </c>
      <c r="G229" s="197">
        <f t="shared" ref="G229:W229" si="4">SUM(G226:G228)</f>
        <v>73208.661540000001</v>
      </c>
      <c r="H229" s="197">
        <f t="shared" si="4"/>
        <v>2376.0720200000001</v>
      </c>
      <c r="I229" s="197">
        <f t="shared" si="4"/>
        <v>227514.777</v>
      </c>
      <c r="J229" s="197">
        <f t="shared" si="4"/>
        <v>81698.14</v>
      </c>
      <c r="K229" s="197">
        <f t="shared" si="4"/>
        <v>52562.2</v>
      </c>
      <c r="L229" s="197">
        <f t="shared" si="4"/>
        <v>103329.8</v>
      </c>
      <c r="M229" s="197">
        <f t="shared" si="4"/>
        <v>17293.186000000002</v>
      </c>
      <c r="N229" s="197">
        <f t="shared" si="4"/>
        <v>1436.4004</v>
      </c>
      <c r="O229" s="197">
        <f t="shared" si="4"/>
        <v>11212.887210000001</v>
      </c>
      <c r="P229" s="197">
        <f t="shared" si="4"/>
        <v>10185.959999999999</v>
      </c>
      <c r="Q229" s="197">
        <f t="shared" si="4"/>
        <v>7066.5870000000004</v>
      </c>
      <c r="R229" s="197">
        <f t="shared" si="4"/>
        <v>15512.9</v>
      </c>
      <c r="S229" s="197">
        <f t="shared" si="4"/>
        <v>2933.663</v>
      </c>
      <c r="T229" s="197">
        <f t="shared" si="4"/>
        <v>62351.05</v>
      </c>
      <c r="U229" s="197">
        <f t="shared" si="4"/>
        <v>410972.2</v>
      </c>
      <c r="V229" s="197">
        <f t="shared" si="4"/>
        <v>26994.34</v>
      </c>
      <c r="W229" s="198">
        <f t="shared" si="4"/>
        <v>7.9984000000000002</v>
      </c>
    </row>
    <row r="230" spans="2:23" s="183" customFormat="1" ht="15" x14ac:dyDescent="0.25">
      <c r="C230" s="189"/>
      <c r="D230" s="189"/>
      <c r="E230" s="57"/>
      <c r="F230" s="190" t="s">
        <v>223</v>
      </c>
      <c r="G230" s="189"/>
      <c r="H230" s="189"/>
    </row>
    <row r="231" spans="2:23" s="183" customFormat="1" ht="15.75" thickBot="1" x14ac:dyDescent="0.3">
      <c r="C231" s="189"/>
      <c r="D231" s="189"/>
      <c r="E231" s="57"/>
      <c r="F231" s="57"/>
      <c r="G231" s="189"/>
      <c r="H231" s="189"/>
    </row>
    <row r="232" spans="2:23" s="183" customFormat="1" thickBot="1" x14ac:dyDescent="0.3">
      <c r="C232" s="189"/>
      <c r="D232" s="189"/>
      <c r="E232" s="57"/>
      <c r="F232" s="230" t="s">
        <v>229</v>
      </c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2"/>
    </row>
    <row r="233" spans="2:23" s="183" customFormat="1" ht="75" x14ac:dyDescent="0.25">
      <c r="C233" s="189"/>
      <c r="D233" s="189"/>
      <c r="E233" s="57"/>
      <c r="F233" s="117" t="s">
        <v>155</v>
      </c>
      <c r="G233" s="118" t="s">
        <v>156</v>
      </c>
      <c r="H233" s="118" t="s">
        <v>157</v>
      </c>
      <c r="I233" s="118" t="s">
        <v>158</v>
      </c>
      <c r="J233" s="118" t="s">
        <v>159</v>
      </c>
      <c r="K233" s="118" t="s">
        <v>160</v>
      </c>
      <c r="L233" s="118" t="s">
        <v>161</v>
      </c>
      <c r="M233" s="118" t="s">
        <v>162</v>
      </c>
      <c r="N233" s="118" t="s">
        <v>163</v>
      </c>
      <c r="O233" s="118" t="s">
        <v>164</v>
      </c>
      <c r="P233" s="118" t="s">
        <v>165</v>
      </c>
      <c r="Q233" s="118" t="s">
        <v>166</v>
      </c>
      <c r="R233" s="118" t="s">
        <v>167</v>
      </c>
      <c r="S233" s="118" t="s">
        <v>168</v>
      </c>
      <c r="T233" s="118" t="s">
        <v>169</v>
      </c>
      <c r="U233" s="118" t="s">
        <v>170</v>
      </c>
      <c r="V233" s="118" t="s">
        <v>171</v>
      </c>
      <c r="W233" s="119" t="s">
        <v>172</v>
      </c>
    </row>
    <row r="234" spans="2:23" s="183" customFormat="1" ht="15.75" thickBot="1" x14ac:dyDescent="0.3">
      <c r="C234" s="189"/>
      <c r="D234" s="189"/>
      <c r="E234" s="57"/>
      <c r="F234" s="184" t="s">
        <v>128</v>
      </c>
      <c r="G234" s="185" t="s">
        <v>129</v>
      </c>
      <c r="H234" s="185" t="s">
        <v>130</v>
      </c>
      <c r="I234" s="185" t="s">
        <v>131</v>
      </c>
      <c r="J234" s="185" t="s">
        <v>132</v>
      </c>
      <c r="K234" s="185" t="s">
        <v>133</v>
      </c>
      <c r="L234" s="185" t="s">
        <v>134</v>
      </c>
      <c r="M234" s="185" t="s">
        <v>135</v>
      </c>
      <c r="N234" s="185" t="s">
        <v>136</v>
      </c>
      <c r="O234" s="185" t="s">
        <v>137</v>
      </c>
      <c r="P234" s="185" t="s">
        <v>138</v>
      </c>
      <c r="Q234" s="185" t="s">
        <v>139</v>
      </c>
      <c r="R234" s="185" t="s">
        <v>140</v>
      </c>
      <c r="S234" s="185" t="s">
        <v>141</v>
      </c>
      <c r="T234" s="185" t="s">
        <v>142</v>
      </c>
      <c r="U234" s="185" t="s">
        <v>143</v>
      </c>
      <c r="V234" s="185" t="s">
        <v>144</v>
      </c>
      <c r="W234" s="186" t="s">
        <v>145</v>
      </c>
    </row>
    <row r="235" spans="2:23" s="183" customFormat="1" ht="15" x14ac:dyDescent="0.25">
      <c r="C235" s="189"/>
      <c r="D235" s="189"/>
      <c r="E235" s="191" t="s">
        <v>220</v>
      </c>
      <c r="F235" s="199">
        <v>19172808</v>
      </c>
      <c r="G235" s="200">
        <v>1136.9760000000001</v>
      </c>
      <c r="H235" s="200">
        <v>1285.1010000000001</v>
      </c>
      <c r="I235" s="200">
        <v>95468.29</v>
      </c>
      <c r="J235" s="200">
        <v>0</v>
      </c>
      <c r="K235" s="200">
        <v>0</v>
      </c>
      <c r="L235" s="200">
        <v>0</v>
      </c>
      <c r="M235" s="200">
        <v>0</v>
      </c>
      <c r="N235" s="200">
        <v>6559.4880000000003</v>
      </c>
      <c r="O235" s="200">
        <v>279.8175</v>
      </c>
      <c r="P235" s="200">
        <v>0</v>
      </c>
      <c r="Q235" s="200">
        <v>0</v>
      </c>
      <c r="R235" s="200">
        <v>0</v>
      </c>
      <c r="S235" s="200">
        <v>0</v>
      </c>
      <c r="T235" s="200">
        <v>0</v>
      </c>
      <c r="U235" s="200">
        <v>1136409</v>
      </c>
      <c r="V235" s="201">
        <v>0</v>
      </c>
      <c r="W235" s="202">
        <v>0</v>
      </c>
    </row>
    <row r="236" spans="2:23" s="183" customFormat="1" ht="15" x14ac:dyDescent="0.25">
      <c r="C236" s="189"/>
      <c r="D236" s="189"/>
      <c r="E236" s="192" t="s">
        <v>221</v>
      </c>
      <c r="F236" s="203">
        <v>312413.8</v>
      </c>
      <c r="G236" s="187">
        <v>0</v>
      </c>
      <c r="H236" s="187">
        <v>37888.9</v>
      </c>
      <c r="I236" s="187">
        <v>3678812</v>
      </c>
      <c r="J236" s="187">
        <v>1948948</v>
      </c>
      <c r="K236" s="187">
        <v>1122727</v>
      </c>
      <c r="L236" s="187">
        <v>2214418</v>
      </c>
      <c r="M236" s="187">
        <v>685071.1</v>
      </c>
      <c r="N236" s="187">
        <v>37798.160000000003</v>
      </c>
      <c r="O236" s="187">
        <v>264698.2</v>
      </c>
      <c r="P236" s="187">
        <v>314475.7</v>
      </c>
      <c r="Q236" s="187">
        <v>212247.5</v>
      </c>
      <c r="R236" s="187">
        <v>464396.5</v>
      </c>
      <c r="S236" s="187">
        <v>49208.74</v>
      </c>
      <c r="T236" s="187">
        <v>1268546</v>
      </c>
      <c r="U236" s="187">
        <v>0</v>
      </c>
      <c r="V236" s="188">
        <v>578292.9</v>
      </c>
      <c r="W236" s="204">
        <v>240.48670000000001</v>
      </c>
    </row>
    <row r="237" spans="2:23" s="183" customFormat="1" ht="15.75" thickBot="1" x14ac:dyDescent="0.3">
      <c r="C237" s="189"/>
      <c r="D237" s="189"/>
      <c r="E237" s="193" t="s">
        <v>222</v>
      </c>
      <c r="F237" s="215">
        <v>0</v>
      </c>
      <c r="G237" s="194">
        <v>7865066</v>
      </c>
      <c r="H237" s="194">
        <v>0</v>
      </c>
      <c r="I237" s="194">
        <v>0</v>
      </c>
      <c r="J237" s="194">
        <v>0</v>
      </c>
      <c r="K237" s="194">
        <v>0</v>
      </c>
      <c r="L237" s="194">
        <v>0</v>
      </c>
      <c r="M237" s="194">
        <v>357210.6</v>
      </c>
      <c r="N237" s="194">
        <v>0</v>
      </c>
      <c r="O237" s="194">
        <v>35108.230000000003</v>
      </c>
      <c r="P237" s="194">
        <v>0</v>
      </c>
      <c r="Q237" s="194">
        <v>0</v>
      </c>
      <c r="R237" s="194">
        <v>0</v>
      </c>
      <c r="S237" s="194">
        <v>0</v>
      </c>
      <c r="T237" s="194">
        <v>0</v>
      </c>
      <c r="U237" s="194">
        <v>0</v>
      </c>
      <c r="V237" s="195">
        <v>0</v>
      </c>
      <c r="W237" s="216">
        <v>0</v>
      </c>
    </row>
    <row r="238" spans="2:23" s="183" customFormat="1" ht="17.25" customHeight="1" x14ac:dyDescent="0.25">
      <c r="B238" s="240" t="s">
        <v>225</v>
      </c>
      <c r="C238" s="241"/>
      <c r="D238" s="241"/>
      <c r="E238" s="242"/>
      <c r="F238" s="217">
        <f>SUM(F235:F237)</f>
        <v>19485221.800000001</v>
      </c>
      <c r="G238" s="201">
        <f t="shared" ref="G238" si="5">SUM(G235:G237)</f>
        <v>7866202.9759999998</v>
      </c>
      <c r="H238" s="201">
        <f t="shared" ref="H238" si="6">SUM(H235:H237)</f>
        <v>39174.001000000004</v>
      </c>
      <c r="I238" s="201">
        <f t="shared" ref="I238" si="7">SUM(I235:I237)</f>
        <v>3774280.29</v>
      </c>
      <c r="J238" s="201">
        <f t="shared" ref="J238" si="8">SUM(J235:J237)</f>
        <v>1948948</v>
      </c>
      <c r="K238" s="201">
        <f t="shared" ref="K238" si="9">SUM(K235:K237)</f>
        <v>1122727</v>
      </c>
      <c r="L238" s="201">
        <f t="shared" ref="L238" si="10">SUM(L235:L237)</f>
        <v>2214418</v>
      </c>
      <c r="M238" s="201">
        <f t="shared" ref="M238" si="11">SUM(M235:M237)</f>
        <v>1042281.7</v>
      </c>
      <c r="N238" s="201">
        <f t="shared" ref="N238" si="12">SUM(N235:N237)</f>
        <v>44357.648000000001</v>
      </c>
      <c r="O238" s="201">
        <f t="shared" ref="O238" si="13">SUM(O235:O237)</f>
        <v>300086.2475</v>
      </c>
      <c r="P238" s="201">
        <f t="shared" ref="P238" si="14">SUM(P235:P237)</f>
        <v>314475.7</v>
      </c>
      <c r="Q238" s="201">
        <f t="shared" ref="Q238" si="15">SUM(Q235:Q237)</f>
        <v>212247.5</v>
      </c>
      <c r="R238" s="201">
        <f t="shared" ref="R238" si="16">SUM(R235:R237)</f>
        <v>464396.5</v>
      </c>
      <c r="S238" s="201">
        <f t="shared" ref="S238" si="17">SUM(S235:S237)</f>
        <v>49208.74</v>
      </c>
      <c r="T238" s="201">
        <f t="shared" ref="T238" si="18">SUM(T235:T237)</f>
        <v>1268546</v>
      </c>
      <c r="U238" s="201">
        <f t="shared" ref="U238" si="19">SUM(U235:U237)</f>
        <v>1136409</v>
      </c>
      <c r="V238" s="201">
        <f t="shared" ref="V238" si="20">SUM(V235:V237)</f>
        <v>578292.9</v>
      </c>
      <c r="W238" s="202">
        <f t="shared" ref="W238" si="21">SUM(W235:W237)</f>
        <v>240.48670000000001</v>
      </c>
    </row>
    <row r="239" spans="2:23" s="183" customFormat="1" ht="17.25" customHeight="1" thickBot="1" x14ac:dyDescent="0.3">
      <c r="B239" s="237" t="s">
        <v>226</v>
      </c>
      <c r="C239" s="238"/>
      <c r="D239" s="238"/>
      <c r="E239" s="239"/>
      <c r="F239" s="218">
        <f>F238*12.86/100</f>
        <v>2505799.52348</v>
      </c>
      <c r="G239" s="207">
        <f t="shared" ref="G239:W239" si="22">G238*12.86/100</f>
        <v>1011593.7027135999</v>
      </c>
      <c r="H239" s="207">
        <f t="shared" si="22"/>
        <v>5037.7765286000003</v>
      </c>
      <c r="I239" s="207">
        <f t="shared" si="22"/>
        <v>485372.44529399998</v>
      </c>
      <c r="J239" s="207">
        <f t="shared" si="22"/>
        <v>250634.71279999998</v>
      </c>
      <c r="K239" s="207">
        <f t="shared" si="22"/>
        <v>144382.69219999999</v>
      </c>
      <c r="L239" s="207">
        <f t="shared" si="22"/>
        <v>284774.15480000002</v>
      </c>
      <c r="M239" s="207">
        <f t="shared" si="22"/>
        <v>134037.42661999998</v>
      </c>
      <c r="N239" s="207">
        <f t="shared" si="22"/>
        <v>5704.3935328000007</v>
      </c>
      <c r="O239" s="207">
        <f t="shared" si="22"/>
        <v>38591.091428499996</v>
      </c>
      <c r="P239" s="207">
        <f t="shared" si="22"/>
        <v>40441.575019999997</v>
      </c>
      <c r="Q239" s="207">
        <f t="shared" si="22"/>
        <v>27295.0285</v>
      </c>
      <c r="R239" s="207">
        <f t="shared" si="22"/>
        <v>59721.389899999995</v>
      </c>
      <c r="S239" s="207">
        <f t="shared" si="22"/>
        <v>6328.2439639999993</v>
      </c>
      <c r="T239" s="207">
        <f t="shared" si="22"/>
        <v>163135.01559999998</v>
      </c>
      <c r="U239" s="207">
        <f t="shared" si="22"/>
        <v>146142.1974</v>
      </c>
      <c r="V239" s="207">
        <f t="shared" si="22"/>
        <v>74368.466939999998</v>
      </c>
      <c r="W239" s="208">
        <f t="shared" si="22"/>
        <v>30.926589620000001</v>
      </c>
    </row>
    <row r="240" spans="2:23" s="183" customFormat="1" ht="15" x14ac:dyDescent="0.25">
      <c r="C240" s="189"/>
      <c r="D240" s="189"/>
      <c r="E240" s="57"/>
      <c r="F240" s="190" t="s">
        <v>223</v>
      </c>
      <c r="G240" s="189"/>
      <c r="H240" s="189"/>
    </row>
    <row r="241" spans="1:51" s="183" customFormat="1" ht="15" x14ac:dyDescent="0.25">
      <c r="C241" s="189"/>
      <c r="D241" s="57"/>
      <c r="E241" s="57"/>
      <c r="F241" s="190" t="s">
        <v>224</v>
      </c>
      <c r="G241" s="189"/>
      <c r="H241" s="189"/>
    </row>
    <row r="242" spans="1:51" s="183" customFormat="1" ht="15" x14ac:dyDescent="0.25">
      <c r="C242" s="189"/>
      <c r="D242" s="189"/>
      <c r="E242" s="57"/>
      <c r="F242" s="57"/>
      <c r="G242" s="189"/>
      <c r="H242" s="189"/>
    </row>
    <row r="243" spans="1:51" s="183" customFormat="1" ht="15.75" thickBot="1" x14ac:dyDescent="0.3">
      <c r="C243" s="189"/>
      <c r="D243" s="189"/>
      <c r="E243" s="57"/>
      <c r="F243" s="57"/>
      <c r="G243" s="189"/>
      <c r="H243" s="189"/>
    </row>
    <row r="244" spans="1:51" s="183" customFormat="1" thickBot="1" x14ac:dyDescent="0.3">
      <c r="C244" s="189"/>
      <c r="D244" s="189"/>
      <c r="E244" s="57"/>
      <c r="F244" s="230" t="s">
        <v>228</v>
      </c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2"/>
      <c r="X244" s="189"/>
    </row>
    <row r="245" spans="1:51" s="183" customFormat="1" ht="75" x14ac:dyDescent="0.25">
      <c r="C245" s="189"/>
      <c r="D245" s="189"/>
      <c r="E245" s="57"/>
      <c r="F245" s="117" t="s">
        <v>155</v>
      </c>
      <c r="G245" s="118" t="s">
        <v>156</v>
      </c>
      <c r="H245" s="118" t="s">
        <v>157</v>
      </c>
      <c r="I245" s="118" t="s">
        <v>158</v>
      </c>
      <c r="J245" s="118" t="s">
        <v>159</v>
      </c>
      <c r="K245" s="118" t="s">
        <v>160</v>
      </c>
      <c r="L245" s="118" t="s">
        <v>161</v>
      </c>
      <c r="M245" s="118" t="s">
        <v>162</v>
      </c>
      <c r="N245" s="118" t="s">
        <v>163</v>
      </c>
      <c r="O245" s="118" t="s">
        <v>164</v>
      </c>
      <c r="P245" s="118" t="s">
        <v>165</v>
      </c>
      <c r="Q245" s="118" t="s">
        <v>166</v>
      </c>
      <c r="R245" s="118" t="s">
        <v>167</v>
      </c>
      <c r="S245" s="118" t="s">
        <v>168</v>
      </c>
      <c r="T245" s="118" t="s">
        <v>169</v>
      </c>
      <c r="U245" s="118" t="s">
        <v>170</v>
      </c>
      <c r="V245" s="118" t="s">
        <v>171</v>
      </c>
      <c r="W245" s="119" t="s">
        <v>172</v>
      </c>
      <c r="X245" s="189"/>
    </row>
    <row r="246" spans="1:51" s="183" customFormat="1" ht="15.75" thickBot="1" x14ac:dyDescent="0.3">
      <c r="C246" s="189"/>
      <c r="D246" s="190"/>
      <c r="E246" s="189"/>
      <c r="F246" s="209" t="s">
        <v>128</v>
      </c>
      <c r="G246" s="210" t="s">
        <v>129</v>
      </c>
      <c r="H246" s="210" t="s">
        <v>130</v>
      </c>
      <c r="I246" s="210" t="s">
        <v>131</v>
      </c>
      <c r="J246" s="210" t="s">
        <v>132</v>
      </c>
      <c r="K246" s="210" t="s">
        <v>133</v>
      </c>
      <c r="L246" s="210" t="s">
        <v>134</v>
      </c>
      <c r="M246" s="210" t="s">
        <v>135</v>
      </c>
      <c r="N246" s="210" t="s">
        <v>136</v>
      </c>
      <c r="O246" s="210" t="s">
        <v>137</v>
      </c>
      <c r="P246" s="210" t="s">
        <v>138</v>
      </c>
      <c r="Q246" s="210" t="s">
        <v>139</v>
      </c>
      <c r="R246" s="210" t="s">
        <v>140</v>
      </c>
      <c r="S246" s="210" t="s">
        <v>141</v>
      </c>
      <c r="T246" s="210" t="s">
        <v>142</v>
      </c>
      <c r="U246" s="210" t="s">
        <v>143</v>
      </c>
      <c r="V246" s="210" t="s">
        <v>144</v>
      </c>
      <c r="W246" s="211" t="s">
        <v>145</v>
      </c>
      <c r="X246" s="189"/>
    </row>
    <row r="247" spans="1:51" s="183" customFormat="1" ht="15.75" thickBot="1" x14ac:dyDescent="0.3">
      <c r="C247" s="189"/>
      <c r="D247" s="190"/>
      <c r="E247" s="189"/>
      <c r="F247" s="212">
        <f>F229/F239</f>
        <v>0.40463798899277459</v>
      </c>
      <c r="G247" s="213">
        <f t="shared" ref="G247:W247" si="23">G229/G239</f>
        <v>7.2369629569280419E-2</v>
      </c>
      <c r="H247" s="213">
        <f t="shared" si="23"/>
        <v>0.4716509369780067</v>
      </c>
      <c r="I247" s="213">
        <f t="shared" si="23"/>
        <v>0.4687426721601175</v>
      </c>
      <c r="J247" s="213">
        <f t="shared" si="23"/>
        <v>0.32596498341070979</v>
      </c>
      <c r="K247" s="213">
        <f t="shared" si="23"/>
        <v>0.36404778993309284</v>
      </c>
      <c r="L247" s="213">
        <f t="shared" si="23"/>
        <v>0.36284823695664953</v>
      </c>
      <c r="M247" s="213">
        <f t="shared" si="23"/>
        <v>0.12901759184788505</v>
      </c>
      <c r="N247" s="213">
        <f t="shared" si="23"/>
        <v>0.25180597932817289</v>
      </c>
      <c r="O247" s="213">
        <f t="shared" si="23"/>
        <v>0.29055636404517821</v>
      </c>
      <c r="P247" s="213">
        <f t="shared" si="23"/>
        <v>0.25186852873466548</v>
      </c>
      <c r="Q247" s="213">
        <f t="shared" si="23"/>
        <v>0.25889648732185794</v>
      </c>
      <c r="R247" s="213">
        <f t="shared" si="23"/>
        <v>0.25975450380467452</v>
      </c>
      <c r="S247" s="213">
        <f t="shared" si="23"/>
        <v>0.46358247512089756</v>
      </c>
      <c r="T247" s="213">
        <f t="shared" si="23"/>
        <v>0.38220519224935795</v>
      </c>
      <c r="U247" s="213">
        <f t="shared" si="23"/>
        <v>2.8121391857489617</v>
      </c>
      <c r="V247" s="213">
        <f t="shared" si="23"/>
        <v>0.36298099329893219</v>
      </c>
      <c r="W247" s="214">
        <f t="shared" si="23"/>
        <v>0.25862534790539893</v>
      </c>
      <c r="X247" s="189"/>
    </row>
    <row r="248" spans="1:51" x14ac:dyDescent="0.25">
      <c r="C248" s="35"/>
      <c r="D248" s="35"/>
      <c r="E248" s="36"/>
      <c r="F248" s="36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</row>
    <row r="249" spans="1:51" ht="21" x14ac:dyDescent="0.25">
      <c r="C249" s="35"/>
      <c r="D249" s="35"/>
      <c r="E249" s="36"/>
      <c r="F249" s="36"/>
      <c r="G249" s="35"/>
      <c r="H249" s="182"/>
    </row>
    <row r="250" spans="1:51" x14ac:dyDescent="0.25">
      <c r="C250" s="35"/>
      <c r="D250" s="35"/>
      <c r="E250" s="36"/>
      <c r="F250" s="36"/>
      <c r="G250" s="35"/>
      <c r="H250" s="35"/>
    </row>
    <row r="251" spans="1:51" s="175" customFormat="1" ht="20.25" thickBot="1" x14ac:dyDescent="0.3">
      <c r="A251" s="4" t="s">
        <v>231</v>
      </c>
      <c r="E251" s="176"/>
      <c r="F251" s="176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</row>
    <row r="252" spans="1:51" ht="15" customHeight="1" thickBot="1" x14ac:dyDescent="0.3">
      <c r="A252" s="6"/>
      <c r="B252" s="3"/>
      <c r="E252"/>
      <c r="F252" s="233" t="s">
        <v>207</v>
      </c>
      <c r="G252" s="234"/>
      <c r="H252" s="234"/>
      <c r="I252" s="234"/>
      <c r="J252" s="234"/>
      <c r="K252" s="234"/>
      <c r="L252" s="234"/>
      <c r="M252" s="234"/>
      <c r="N252" s="234"/>
      <c r="O252" s="234"/>
      <c r="P252" s="234"/>
      <c r="Q252" s="234"/>
      <c r="R252" s="234"/>
      <c r="S252" s="234"/>
      <c r="T252" s="234"/>
      <c r="U252" s="234"/>
      <c r="V252" s="234"/>
      <c r="W252" s="234"/>
      <c r="X252" s="235" t="s">
        <v>208</v>
      </c>
      <c r="Y252" s="236"/>
      <c r="Z252" s="236"/>
      <c r="AA252" s="236"/>
      <c r="AB252" s="236"/>
      <c r="AC252" s="236"/>
      <c r="AD252" s="236"/>
      <c r="AE252" s="236"/>
      <c r="AF252" s="236"/>
      <c r="AG252" s="236"/>
      <c r="AH252" s="236"/>
      <c r="AI252" s="236"/>
      <c r="AJ252" s="236"/>
      <c r="AK252" s="236"/>
      <c r="AL252" s="236"/>
      <c r="AM252" s="236"/>
      <c r="AN252" s="236"/>
      <c r="AO252" s="236"/>
      <c r="AP252" s="219" t="s">
        <v>209</v>
      </c>
      <c r="AQ252" s="220"/>
      <c r="AR252" s="220"/>
      <c r="AS252" s="120" t="s">
        <v>210</v>
      </c>
    </row>
    <row r="253" spans="1:51" ht="120" x14ac:dyDescent="0.25">
      <c r="A253" s="121" t="s">
        <v>151</v>
      </c>
      <c r="B253" s="63" t="s">
        <v>152</v>
      </c>
      <c r="C253" s="63" t="s">
        <v>211</v>
      </c>
      <c r="D253" s="62" t="s">
        <v>212</v>
      </c>
      <c r="E253" s="122" t="s">
        <v>213</v>
      </c>
      <c r="F253" s="66" t="s">
        <v>155</v>
      </c>
      <c r="G253" s="67" t="s">
        <v>156</v>
      </c>
      <c r="H253" s="67" t="s">
        <v>157</v>
      </c>
      <c r="I253" s="67" t="s">
        <v>158</v>
      </c>
      <c r="J253" s="67" t="s">
        <v>159</v>
      </c>
      <c r="K253" s="67" t="s">
        <v>160</v>
      </c>
      <c r="L253" s="67" t="s">
        <v>161</v>
      </c>
      <c r="M253" s="67" t="s">
        <v>162</v>
      </c>
      <c r="N253" s="67" t="s">
        <v>163</v>
      </c>
      <c r="O253" s="67" t="s">
        <v>164</v>
      </c>
      <c r="P253" s="67" t="s">
        <v>165</v>
      </c>
      <c r="Q253" s="67" t="s">
        <v>166</v>
      </c>
      <c r="R253" s="67" t="s">
        <v>167</v>
      </c>
      <c r="S253" s="67" t="s">
        <v>168</v>
      </c>
      <c r="T253" s="67" t="s">
        <v>169</v>
      </c>
      <c r="U253" s="67" t="s">
        <v>170</v>
      </c>
      <c r="V253" s="67" t="s">
        <v>171</v>
      </c>
      <c r="W253" s="68" t="s">
        <v>172</v>
      </c>
      <c r="X253" s="117" t="s">
        <v>155</v>
      </c>
      <c r="Y253" s="118" t="s">
        <v>156</v>
      </c>
      <c r="Z253" s="118" t="s">
        <v>157</v>
      </c>
      <c r="AA253" s="118" t="s">
        <v>158</v>
      </c>
      <c r="AB253" s="118" t="s">
        <v>159</v>
      </c>
      <c r="AC253" s="118" t="s">
        <v>160</v>
      </c>
      <c r="AD253" s="118" t="s">
        <v>161</v>
      </c>
      <c r="AE253" s="118" t="s">
        <v>162</v>
      </c>
      <c r="AF253" s="118" t="s">
        <v>163</v>
      </c>
      <c r="AG253" s="118" t="s">
        <v>164</v>
      </c>
      <c r="AH253" s="118" t="s">
        <v>165</v>
      </c>
      <c r="AI253" s="118" t="s">
        <v>166</v>
      </c>
      <c r="AJ253" s="118" t="s">
        <v>167</v>
      </c>
      <c r="AK253" s="118" t="s">
        <v>168</v>
      </c>
      <c r="AL253" s="118" t="s">
        <v>169</v>
      </c>
      <c r="AM253" s="118" t="s">
        <v>170</v>
      </c>
      <c r="AN253" s="118" t="s">
        <v>171</v>
      </c>
      <c r="AO253" s="119" t="s">
        <v>172</v>
      </c>
      <c r="AP253" s="123" t="s">
        <v>214</v>
      </c>
      <c r="AQ253" s="124" t="s">
        <v>215</v>
      </c>
      <c r="AR253" s="125" t="s">
        <v>216</v>
      </c>
      <c r="AS253" s="126" t="s">
        <v>216</v>
      </c>
    </row>
    <row r="254" spans="1:51" ht="17.25" thickBot="1" x14ac:dyDescent="0.3">
      <c r="A254" s="127"/>
      <c r="B254" s="71"/>
      <c r="C254" s="71"/>
      <c r="D254" s="128"/>
      <c r="E254" s="129"/>
      <c r="F254" s="130" t="s">
        <v>128</v>
      </c>
      <c r="G254" s="131" t="s">
        <v>129</v>
      </c>
      <c r="H254" s="131" t="s">
        <v>130</v>
      </c>
      <c r="I254" s="131" t="s">
        <v>131</v>
      </c>
      <c r="J254" s="131" t="s">
        <v>132</v>
      </c>
      <c r="K254" s="131" t="s">
        <v>133</v>
      </c>
      <c r="L254" s="131" t="s">
        <v>134</v>
      </c>
      <c r="M254" s="131" t="s">
        <v>135</v>
      </c>
      <c r="N254" s="131" t="s">
        <v>136</v>
      </c>
      <c r="O254" s="131" t="s">
        <v>137</v>
      </c>
      <c r="P254" s="131" t="s">
        <v>138</v>
      </c>
      <c r="Q254" s="131" t="s">
        <v>139</v>
      </c>
      <c r="R254" s="131" t="s">
        <v>140</v>
      </c>
      <c r="S254" s="131" t="s">
        <v>141</v>
      </c>
      <c r="T254" s="131" t="s">
        <v>142</v>
      </c>
      <c r="U254" s="131" t="s">
        <v>143</v>
      </c>
      <c r="V254" s="131" t="s">
        <v>144</v>
      </c>
      <c r="W254" s="132" t="s">
        <v>145</v>
      </c>
      <c r="X254" s="133" t="s">
        <v>128</v>
      </c>
      <c r="Y254" s="134" t="s">
        <v>129</v>
      </c>
      <c r="Z254" s="134" t="s">
        <v>130</v>
      </c>
      <c r="AA254" s="134" t="s">
        <v>131</v>
      </c>
      <c r="AB254" s="134" t="s">
        <v>132</v>
      </c>
      <c r="AC254" s="134" t="s">
        <v>133</v>
      </c>
      <c r="AD254" s="134" t="s">
        <v>134</v>
      </c>
      <c r="AE254" s="134" t="s">
        <v>135</v>
      </c>
      <c r="AF254" s="134" t="s">
        <v>136</v>
      </c>
      <c r="AG254" s="134" t="s">
        <v>137</v>
      </c>
      <c r="AH254" s="134" t="s">
        <v>138</v>
      </c>
      <c r="AI254" s="134" t="s">
        <v>139</v>
      </c>
      <c r="AJ254" s="134" t="s">
        <v>140</v>
      </c>
      <c r="AK254" s="134" t="s">
        <v>141</v>
      </c>
      <c r="AL254" s="134" t="s">
        <v>142</v>
      </c>
      <c r="AM254" s="134" t="s">
        <v>143</v>
      </c>
      <c r="AN254" s="134" t="s">
        <v>144</v>
      </c>
      <c r="AO254" s="135" t="s">
        <v>145</v>
      </c>
      <c r="AP254" s="136"/>
      <c r="AQ254" s="137"/>
      <c r="AR254" s="138"/>
      <c r="AS254" s="139"/>
    </row>
    <row r="255" spans="1:51" x14ac:dyDescent="0.25">
      <c r="A255" s="140" t="s">
        <v>206</v>
      </c>
      <c r="B255" s="79">
        <f>B198</f>
        <v>28</v>
      </c>
      <c r="C255" s="79" t="s">
        <v>177</v>
      </c>
      <c r="D255" s="141">
        <v>7</v>
      </c>
      <c r="E255" s="142">
        <v>15</v>
      </c>
      <c r="F255" s="143">
        <f t="shared" ref="F255:W255" si="24">SUMIFS(E$20:E$23,$B$20:$B$23,$D255,$C$20:$C$23,$E255,$D$20:$D$23,$B255)</f>
        <v>3.0599999999999999E-2</v>
      </c>
      <c r="G255" s="144">
        <f t="shared" si="24"/>
        <v>0.55049999999999999</v>
      </c>
      <c r="H255" s="144">
        <f t="shared" si="24"/>
        <v>1.115</v>
      </c>
      <c r="I255" s="144">
        <f t="shared" si="24"/>
        <v>1.0439000000000001</v>
      </c>
      <c r="J255" s="144">
        <f t="shared" si="24"/>
        <v>1.3753</v>
      </c>
      <c r="K255" s="144">
        <f t="shared" si="24"/>
        <v>2.1804999999999999</v>
      </c>
      <c r="L255" s="144">
        <f t="shared" si="24"/>
        <v>2.6004</v>
      </c>
      <c r="M255" s="144">
        <f t="shared" si="24"/>
        <v>0.9113</v>
      </c>
      <c r="N255" s="144">
        <f t="shared" si="24"/>
        <v>0.72309999999999997</v>
      </c>
      <c r="O255" s="144">
        <f t="shared" si="24"/>
        <v>0.80400000000000005</v>
      </c>
      <c r="P255" s="144">
        <f t="shared" si="24"/>
        <v>1.4083000000000001</v>
      </c>
      <c r="Q255" s="144">
        <f t="shared" si="24"/>
        <v>2.1368</v>
      </c>
      <c r="R255" s="144">
        <f t="shared" si="24"/>
        <v>3.6745000000000001</v>
      </c>
      <c r="S255" s="144">
        <f t="shared" si="24"/>
        <v>3.3304</v>
      </c>
      <c r="T255" s="144">
        <f t="shared" si="24"/>
        <v>5.3491</v>
      </c>
      <c r="U255" s="144">
        <f t="shared" si="24"/>
        <v>0.2923</v>
      </c>
      <c r="V255" s="144">
        <f t="shared" si="24"/>
        <v>3.2616000000000001</v>
      </c>
      <c r="W255" s="145">
        <f t="shared" si="24"/>
        <v>1.1990000000000001</v>
      </c>
      <c r="X255" s="146">
        <f t="shared" ref="X255:X278" si="25">E$45*F$247</f>
        <v>4.0099624709183962E-2</v>
      </c>
      <c r="Y255" s="146">
        <f t="shared" ref="Y255:Y278" si="26">F$45*G$247</f>
        <v>0.10724455405871665</v>
      </c>
      <c r="Z255" s="146">
        <f t="shared" ref="Z255:Z278" si="27">G$45*H$247</f>
        <v>8.5368819593019223E-3</v>
      </c>
      <c r="AA255" s="146">
        <f t="shared" ref="AA255:AA278" si="28">H$45*I$247</f>
        <v>1.124982413184282E-3</v>
      </c>
      <c r="AB255" s="146">
        <f t="shared" ref="AB255:AB278" si="29">I$45*J$247</f>
        <v>0.4976507401731306</v>
      </c>
      <c r="AC255" s="146">
        <f t="shared" ref="AC255:AC278" si="30">J$45*K$247</f>
        <v>0.94579615824617513</v>
      </c>
      <c r="AD255" s="146">
        <f t="shared" ref="AD255:AD278" si="31">K$45*L$247</f>
        <v>2.2762195600764539</v>
      </c>
      <c r="AE255" s="146">
        <f t="shared" ref="AE255:AE278" si="32">L$45*M$247</f>
        <v>0.45237438229623939</v>
      </c>
      <c r="AF255" s="146">
        <f t="shared" ref="AF255:AF278" si="33">M$45*N$247</f>
        <v>2.0874715686305532E-2</v>
      </c>
      <c r="AG255" s="146">
        <f t="shared" ref="AG255:AG278" si="34">N$45*O$247</f>
        <v>0.5615292291537114</v>
      </c>
      <c r="AH255" s="146">
        <f t="shared" ref="AH255:AH278" si="35">O$45*P$247</f>
        <v>0.3601216223848247</v>
      </c>
      <c r="AI255" s="146">
        <f t="shared" ref="AI255:AI278" si="36">P$45*Q$247</f>
        <v>0.75105870972070987</v>
      </c>
      <c r="AJ255" s="146">
        <f t="shared" ref="AJ255:AJ278" si="37">Q$45*R$247</f>
        <v>2.0855429355973514</v>
      </c>
      <c r="AK255" s="146">
        <f t="shared" ref="AK255:AK278" si="38">R$45*S$247</f>
        <v>5.7331244698201402</v>
      </c>
      <c r="AL255" s="146">
        <f t="shared" ref="AL255:AL278" si="39">S$45*T$247</f>
        <v>9.6402469025478812</v>
      </c>
      <c r="AM255" s="146">
        <f t="shared" ref="AM255:AM278" si="40">T$45*U$247</f>
        <v>0.49578013844754198</v>
      </c>
      <c r="AN255" s="146">
        <f t="shared" ref="AN255:AN278" si="41">U$45*V$247</f>
        <v>2.4824270131713972</v>
      </c>
      <c r="AO255" s="147">
        <f t="shared" ref="AO255:AO278" si="42">V$45*W$247</f>
        <v>1.0321479009556564</v>
      </c>
      <c r="AP255" s="143">
        <f t="shared" ref="AP255:AP278" si="43">SUMPRODUCT(F255:W255,F198:W198)</f>
        <v>0.7699990000000001</v>
      </c>
      <c r="AQ255" s="144">
        <f t="shared" ref="AQ255:AQ278" si="44">SUMPRODUCT(X255:AO255,F198:W198)</f>
        <v>0.80485260073402787</v>
      </c>
      <c r="AR255" s="148">
        <f>AP255+AQ255</f>
        <v>1.5748516007340281</v>
      </c>
      <c r="AS255" s="149">
        <f>AR255*1.609344</f>
        <v>2.5344779745317036</v>
      </c>
      <c r="AV255" s="150"/>
    </row>
    <row r="256" spans="1:51" x14ac:dyDescent="0.25">
      <c r="A256" s="151" t="s">
        <v>174</v>
      </c>
      <c r="B256" s="87">
        <f t="shared" ref="B256:B278" si="45">B199</f>
        <v>28</v>
      </c>
      <c r="C256" s="87" t="s">
        <v>177</v>
      </c>
      <c r="D256" s="88">
        <v>7</v>
      </c>
      <c r="E256" s="89">
        <v>15</v>
      </c>
      <c r="F256" s="152">
        <f t="shared" ref="F256:W256" si="46">SUMIFS(E$20:E$23,$B$20:$B$23,$D256,$C$20:$C$23,$E256,$D$20:$D$23,$B256)</f>
        <v>3.0599999999999999E-2</v>
      </c>
      <c r="G256" s="153">
        <f t="shared" si="46"/>
        <v>0.55049999999999999</v>
      </c>
      <c r="H256" s="153">
        <f t="shared" si="46"/>
        <v>1.115</v>
      </c>
      <c r="I256" s="153">
        <f t="shared" si="46"/>
        <v>1.0439000000000001</v>
      </c>
      <c r="J256" s="153">
        <f t="shared" si="46"/>
        <v>1.3753</v>
      </c>
      <c r="K256" s="153">
        <f t="shared" si="46"/>
        <v>2.1804999999999999</v>
      </c>
      <c r="L256" s="153">
        <f t="shared" si="46"/>
        <v>2.6004</v>
      </c>
      <c r="M256" s="153">
        <f t="shared" si="46"/>
        <v>0.9113</v>
      </c>
      <c r="N256" s="153">
        <f t="shared" si="46"/>
        <v>0.72309999999999997</v>
      </c>
      <c r="O256" s="153">
        <f t="shared" si="46"/>
        <v>0.80400000000000005</v>
      </c>
      <c r="P256" s="153">
        <f t="shared" si="46"/>
        <v>1.4083000000000001</v>
      </c>
      <c r="Q256" s="153">
        <f t="shared" si="46"/>
        <v>2.1368</v>
      </c>
      <c r="R256" s="153">
        <f t="shared" si="46"/>
        <v>3.6745000000000001</v>
      </c>
      <c r="S256" s="153">
        <f t="shared" si="46"/>
        <v>3.3304</v>
      </c>
      <c r="T256" s="153">
        <f t="shared" si="46"/>
        <v>5.3491</v>
      </c>
      <c r="U256" s="153">
        <f t="shared" si="46"/>
        <v>0.2923</v>
      </c>
      <c r="V256" s="153">
        <f t="shared" si="46"/>
        <v>3.2616000000000001</v>
      </c>
      <c r="W256" s="154">
        <f t="shared" si="46"/>
        <v>1.1990000000000001</v>
      </c>
      <c r="X256" s="155">
        <f t="shared" si="25"/>
        <v>4.0099624709183962E-2</v>
      </c>
      <c r="Y256" s="155">
        <f t="shared" si="26"/>
        <v>0.10724455405871665</v>
      </c>
      <c r="Z256" s="155">
        <f t="shared" si="27"/>
        <v>8.5368819593019223E-3</v>
      </c>
      <c r="AA256" s="155">
        <f t="shared" si="28"/>
        <v>1.124982413184282E-3</v>
      </c>
      <c r="AB256" s="155">
        <f t="shared" si="29"/>
        <v>0.4976507401731306</v>
      </c>
      <c r="AC256" s="155">
        <f t="shared" si="30"/>
        <v>0.94579615824617513</v>
      </c>
      <c r="AD256" s="155">
        <f t="shared" si="31"/>
        <v>2.2762195600764539</v>
      </c>
      <c r="AE256" s="155">
        <f t="shared" si="32"/>
        <v>0.45237438229623939</v>
      </c>
      <c r="AF256" s="155">
        <f t="shared" si="33"/>
        <v>2.0874715686305532E-2</v>
      </c>
      <c r="AG256" s="155">
        <f t="shared" si="34"/>
        <v>0.5615292291537114</v>
      </c>
      <c r="AH256" s="155">
        <f t="shared" si="35"/>
        <v>0.3601216223848247</v>
      </c>
      <c r="AI256" s="155">
        <f t="shared" si="36"/>
        <v>0.75105870972070987</v>
      </c>
      <c r="AJ256" s="155">
        <f t="shared" si="37"/>
        <v>2.0855429355973514</v>
      </c>
      <c r="AK256" s="155">
        <f t="shared" si="38"/>
        <v>5.7331244698201402</v>
      </c>
      <c r="AL256" s="155">
        <f t="shared" si="39"/>
        <v>9.6402469025478812</v>
      </c>
      <c r="AM256" s="155">
        <f t="shared" si="40"/>
        <v>0.49578013844754198</v>
      </c>
      <c r="AN256" s="155">
        <f t="shared" si="41"/>
        <v>2.4824270131713972</v>
      </c>
      <c r="AO256" s="156">
        <f t="shared" si="42"/>
        <v>1.0321479009556564</v>
      </c>
      <c r="AP256" s="157">
        <f t="shared" si="43"/>
        <v>0.76479999999999992</v>
      </c>
      <c r="AQ256" s="158">
        <f t="shared" si="44"/>
        <v>0.80418115144053259</v>
      </c>
      <c r="AR256" s="159">
        <f t="shared" ref="AR256:AR278" si="47">AP256+AQ256</f>
        <v>1.5689811514405325</v>
      </c>
      <c r="AS256" s="160">
        <f t="shared" ref="AS256:AS278" si="48">AR256*1.609344</f>
        <v>2.5250304021839125</v>
      </c>
    </row>
    <row r="257" spans="1:45" x14ac:dyDescent="0.25">
      <c r="A257" s="151" t="s">
        <v>174</v>
      </c>
      <c r="B257" s="87">
        <f t="shared" si="45"/>
        <v>28</v>
      </c>
      <c r="C257" s="87" t="s">
        <v>177</v>
      </c>
      <c r="D257" s="88">
        <v>7</v>
      </c>
      <c r="E257" s="89">
        <v>15</v>
      </c>
      <c r="F257" s="152">
        <f t="shared" ref="F257:W257" si="49">SUMIFS(E$20:E$23,$B$20:$B$23,$D257,$C$20:$C$23,$E257,$D$20:$D$23,$B257)</f>
        <v>3.0599999999999999E-2</v>
      </c>
      <c r="G257" s="153">
        <f t="shared" si="49"/>
        <v>0.55049999999999999</v>
      </c>
      <c r="H257" s="153">
        <f t="shared" si="49"/>
        <v>1.115</v>
      </c>
      <c r="I257" s="153">
        <f t="shared" si="49"/>
        <v>1.0439000000000001</v>
      </c>
      <c r="J257" s="153">
        <f t="shared" si="49"/>
        <v>1.3753</v>
      </c>
      <c r="K257" s="153">
        <f t="shared" si="49"/>
        <v>2.1804999999999999</v>
      </c>
      <c r="L257" s="153">
        <f t="shared" si="49"/>
        <v>2.6004</v>
      </c>
      <c r="M257" s="153">
        <f t="shared" si="49"/>
        <v>0.9113</v>
      </c>
      <c r="N257" s="153">
        <f t="shared" si="49"/>
        <v>0.72309999999999997</v>
      </c>
      <c r="O257" s="153">
        <f t="shared" si="49"/>
        <v>0.80400000000000005</v>
      </c>
      <c r="P257" s="153">
        <f t="shared" si="49"/>
        <v>1.4083000000000001</v>
      </c>
      <c r="Q257" s="153">
        <f t="shared" si="49"/>
        <v>2.1368</v>
      </c>
      <c r="R257" s="153">
        <f t="shared" si="49"/>
        <v>3.6745000000000001</v>
      </c>
      <c r="S257" s="153">
        <f t="shared" si="49"/>
        <v>3.3304</v>
      </c>
      <c r="T257" s="153">
        <f t="shared" si="49"/>
        <v>5.3491</v>
      </c>
      <c r="U257" s="153">
        <f t="shared" si="49"/>
        <v>0.2923</v>
      </c>
      <c r="V257" s="153">
        <f t="shared" si="49"/>
        <v>3.2616000000000001</v>
      </c>
      <c r="W257" s="154">
        <f t="shared" si="49"/>
        <v>1.1990000000000001</v>
      </c>
      <c r="X257" s="155">
        <f t="shared" si="25"/>
        <v>4.0099624709183962E-2</v>
      </c>
      <c r="Y257" s="155">
        <f t="shared" si="26"/>
        <v>0.10724455405871665</v>
      </c>
      <c r="Z257" s="155">
        <f t="shared" si="27"/>
        <v>8.5368819593019223E-3</v>
      </c>
      <c r="AA257" s="155">
        <f t="shared" si="28"/>
        <v>1.124982413184282E-3</v>
      </c>
      <c r="AB257" s="155">
        <f t="shared" si="29"/>
        <v>0.4976507401731306</v>
      </c>
      <c r="AC257" s="155">
        <f t="shared" si="30"/>
        <v>0.94579615824617513</v>
      </c>
      <c r="AD257" s="155">
        <f t="shared" si="31"/>
        <v>2.2762195600764539</v>
      </c>
      <c r="AE257" s="155">
        <f t="shared" si="32"/>
        <v>0.45237438229623939</v>
      </c>
      <c r="AF257" s="155">
        <f t="shared" si="33"/>
        <v>2.0874715686305532E-2</v>
      </c>
      <c r="AG257" s="155">
        <f t="shared" si="34"/>
        <v>0.5615292291537114</v>
      </c>
      <c r="AH257" s="155">
        <f t="shared" si="35"/>
        <v>0.3601216223848247</v>
      </c>
      <c r="AI257" s="155">
        <f t="shared" si="36"/>
        <v>0.75105870972070987</v>
      </c>
      <c r="AJ257" s="155">
        <f t="shared" si="37"/>
        <v>2.0855429355973514</v>
      </c>
      <c r="AK257" s="155">
        <f t="shared" si="38"/>
        <v>5.7331244698201402</v>
      </c>
      <c r="AL257" s="155">
        <f t="shared" si="39"/>
        <v>9.6402469025478812</v>
      </c>
      <c r="AM257" s="155">
        <f t="shared" si="40"/>
        <v>0.49578013844754198</v>
      </c>
      <c r="AN257" s="155">
        <f t="shared" si="41"/>
        <v>2.4824270131713972</v>
      </c>
      <c r="AO257" s="156">
        <f t="shared" si="42"/>
        <v>1.0321479009556564</v>
      </c>
      <c r="AP257" s="157">
        <f t="shared" si="43"/>
        <v>0.83968700000000007</v>
      </c>
      <c r="AQ257" s="158">
        <f t="shared" si="44"/>
        <v>0.85116384261751055</v>
      </c>
      <c r="AR257" s="159">
        <f t="shared" si="47"/>
        <v>1.6908508426175106</v>
      </c>
      <c r="AS257" s="160">
        <f t="shared" si="48"/>
        <v>2.7211606584614354</v>
      </c>
    </row>
    <row r="258" spans="1:45" x14ac:dyDescent="0.25">
      <c r="A258" s="151" t="s">
        <v>174</v>
      </c>
      <c r="B258" s="87">
        <f t="shared" si="45"/>
        <v>29</v>
      </c>
      <c r="C258" s="87" t="s">
        <v>177</v>
      </c>
      <c r="D258" s="88">
        <v>7</v>
      </c>
      <c r="E258" s="89">
        <v>15</v>
      </c>
      <c r="F258" s="152">
        <f t="shared" ref="F258:W258" si="50">SUMIFS(E$20:E$23,$B$20:$B$23,$D258,$C$20:$C$23,$E258,$D$20:$D$23,$B258)</f>
        <v>3.0099999999999998E-2</v>
      </c>
      <c r="G258" s="153">
        <f t="shared" si="50"/>
        <v>0.53910000000000002</v>
      </c>
      <c r="H258" s="153">
        <f t="shared" si="50"/>
        <v>1.0841000000000001</v>
      </c>
      <c r="I258" s="153">
        <f t="shared" si="50"/>
        <v>1.0125999999999999</v>
      </c>
      <c r="J258" s="153">
        <f t="shared" si="50"/>
        <v>1.3462000000000001</v>
      </c>
      <c r="K258" s="153">
        <f t="shared" si="50"/>
        <v>2.1335999999999999</v>
      </c>
      <c r="L258" s="153">
        <f t="shared" si="50"/>
        <v>2.5192000000000001</v>
      </c>
      <c r="M258" s="153">
        <f t="shared" si="50"/>
        <v>0.89390000000000003</v>
      </c>
      <c r="N258" s="153">
        <f t="shared" si="50"/>
        <v>0.69669999999999999</v>
      </c>
      <c r="O258" s="153">
        <f t="shared" si="50"/>
        <v>0.78659999999999997</v>
      </c>
      <c r="P258" s="153">
        <f t="shared" si="50"/>
        <v>1.3765000000000001</v>
      </c>
      <c r="Q258" s="153">
        <f t="shared" si="50"/>
        <v>2.0859999999999999</v>
      </c>
      <c r="R258" s="153">
        <f t="shared" si="50"/>
        <v>3.5629</v>
      </c>
      <c r="S258" s="153">
        <f t="shared" si="50"/>
        <v>3.2418</v>
      </c>
      <c r="T258" s="153">
        <f t="shared" si="50"/>
        <v>5.1955</v>
      </c>
      <c r="U258" s="153">
        <f t="shared" si="50"/>
        <v>0.2893</v>
      </c>
      <c r="V258" s="153">
        <f t="shared" si="50"/>
        <v>3.1663999999999999</v>
      </c>
      <c r="W258" s="154">
        <f t="shared" si="50"/>
        <v>1.1399999999999999</v>
      </c>
      <c r="X258" s="155">
        <f t="shared" si="25"/>
        <v>4.0099624709183962E-2</v>
      </c>
      <c r="Y258" s="155">
        <f t="shared" si="26"/>
        <v>0.10724455405871665</v>
      </c>
      <c r="Z258" s="155">
        <f t="shared" si="27"/>
        <v>8.5368819593019223E-3</v>
      </c>
      <c r="AA258" s="155">
        <f t="shared" si="28"/>
        <v>1.124982413184282E-3</v>
      </c>
      <c r="AB258" s="155">
        <f t="shared" si="29"/>
        <v>0.4976507401731306</v>
      </c>
      <c r="AC258" s="155">
        <f t="shared" si="30"/>
        <v>0.94579615824617513</v>
      </c>
      <c r="AD258" s="155">
        <f t="shared" si="31"/>
        <v>2.2762195600764539</v>
      </c>
      <c r="AE258" s="155">
        <f t="shared" si="32"/>
        <v>0.45237438229623939</v>
      </c>
      <c r="AF258" s="155">
        <f t="shared" si="33"/>
        <v>2.0874715686305532E-2</v>
      </c>
      <c r="AG258" s="155">
        <f t="shared" si="34"/>
        <v>0.5615292291537114</v>
      </c>
      <c r="AH258" s="155">
        <f t="shared" si="35"/>
        <v>0.3601216223848247</v>
      </c>
      <c r="AI258" s="155">
        <f t="shared" si="36"/>
        <v>0.75105870972070987</v>
      </c>
      <c r="AJ258" s="155">
        <f t="shared" si="37"/>
        <v>2.0855429355973514</v>
      </c>
      <c r="AK258" s="155">
        <f t="shared" si="38"/>
        <v>5.7331244698201402</v>
      </c>
      <c r="AL258" s="155">
        <f t="shared" si="39"/>
        <v>9.6402469025478812</v>
      </c>
      <c r="AM258" s="155">
        <f t="shared" si="40"/>
        <v>0.49578013844754198</v>
      </c>
      <c r="AN258" s="155">
        <f t="shared" si="41"/>
        <v>2.4824270131713972</v>
      </c>
      <c r="AO258" s="156">
        <f t="shared" si="42"/>
        <v>1.0321479009556564</v>
      </c>
      <c r="AP258" s="157">
        <f t="shared" si="43"/>
        <v>0.8632200000000001</v>
      </c>
      <c r="AQ258" s="158">
        <f t="shared" si="44"/>
        <v>0.86894941943550985</v>
      </c>
      <c r="AR258" s="159">
        <f t="shared" si="47"/>
        <v>1.7321694194355099</v>
      </c>
      <c r="AS258" s="160">
        <f t="shared" si="48"/>
        <v>2.7876564621520217</v>
      </c>
    </row>
    <row r="259" spans="1:45" x14ac:dyDescent="0.25">
      <c r="A259" s="151" t="s">
        <v>174</v>
      </c>
      <c r="B259" s="87">
        <f t="shared" si="45"/>
        <v>29</v>
      </c>
      <c r="C259" s="87" t="s">
        <v>177</v>
      </c>
      <c r="D259" s="88">
        <v>7</v>
      </c>
      <c r="E259" s="89">
        <v>15</v>
      </c>
      <c r="F259" s="152">
        <f t="shared" ref="F259:W259" si="51">SUMIFS(E$20:E$23,$B$20:$B$23,$D259,$C$20:$C$23,$E259,$D$20:$D$23,$B259)</f>
        <v>3.0099999999999998E-2</v>
      </c>
      <c r="G259" s="153">
        <f t="shared" si="51"/>
        <v>0.53910000000000002</v>
      </c>
      <c r="H259" s="153">
        <f t="shared" si="51"/>
        <v>1.0841000000000001</v>
      </c>
      <c r="I259" s="153">
        <f t="shared" si="51"/>
        <v>1.0125999999999999</v>
      </c>
      <c r="J259" s="153">
        <f t="shared" si="51"/>
        <v>1.3462000000000001</v>
      </c>
      <c r="K259" s="153">
        <f t="shared" si="51"/>
        <v>2.1335999999999999</v>
      </c>
      <c r="L259" s="153">
        <f t="shared" si="51"/>
        <v>2.5192000000000001</v>
      </c>
      <c r="M259" s="153">
        <f t="shared" si="51"/>
        <v>0.89390000000000003</v>
      </c>
      <c r="N259" s="153">
        <f t="shared" si="51"/>
        <v>0.69669999999999999</v>
      </c>
      <c r="O259" s="153">
        <f t="shared" si="51"/>
        <v>0.78659999999999997</v>
      </c>
      <c r="P259" s="153">
        <f t="shared" si="51"/>
        <v>1.3765000000000001</v>
      </c>
      <c r="Q259" s="153">
        <f t="shared" si="51"/>
        <v>2.0859999999999999</v>
      </c>
      <c r="R259" s="153">
        <f t="shared" si="51"/>
        <v>3.5629</v>
      </c>
      <c r="S259" s="153">
        <f t="shared" si="51"/>
        <v>3.2418</v>
      </c>
      <c r="T259" s="153">
        <f t="shared" si="51"/>
        <v>5.1955</v>
      </c>
      <c r="U259" s="153">
        <f t="shared" si="51"/>
        <v>0.2893</v>
      </c>
      <c r="V259" s="153">
        <f t="shared" si="51"/>
        <v>3.1663999999999999</v>
      </c>
      <c r="W259" s="154">
        <f t="shared" si="51"/>
        <v>1.1399999999999999</v>
      </c>
      <c r="X259" s="155">
        <f t="shared" si="25"/>
        <v>4.0099624709183962E-2</v>
      </c>
      <c r="Y259" s="155">
        <f t="shared" si="26"/>
        <v>0.10724455405871665</v>
      </c>
      <c r="Z259" s="155">
        <f t="shared" si="27"/>
        <v>8.5368819593019223E-3</v>
      </c>
      <c r="AA259" s="155">
        <f t="shared" si="28"/>
        <v>1.124982413184282E-3</v>
      </c>
      <c r="AB259" s="155">
        <f t="shared" si="29"/>
        <v>0.4976507401731306</v>
      </c>
      <c r="AC259" s="155">
        <f t="shared" si="30"/>
        <v>0.94579615824617513</v>
      </c>
      <c r="AD259" s="155">
        <f t="shared" si="31"/>
        <v>2.2762195600764539</v>
      </c>
      <c r="AE259" s="155">
        <f t="shared" si="32"/>
        <v>0.45237438229623939</v>
      </c>
      <c r="AF259" s="155">
        <f t="shared" si="33"/>
        <v>2.0874715686305532E-2</v>
      </c>
      <c r="AG259" s="155">
        <f t="shared" si="34"/>
        <v>0.5615292291537114</v>
      </c>
      <c r="AH259" s="155">
        <f t="shared" si="35"/>
        <v>0.3601216223848247</v>
      </c>
      <c r="AI259" s="155">
        <f t="shared" si="36"/>
        <v>0.75105870972070987</v>
      </c>
      <c r="AJ259" s="155">
        <f t="shared" si="37"/>
        <v>2.0855429355973514</v>
      </c>
      <c r="AK259" s="155">
        <f t="shared" si="38"/>
        <v>5.7331244698201402</v>
      </c>
      <c r="AL259" s="155">
        <f t="shared" si="39"/>
        <v>9.6402469025478812</v>
      </c>
      <c r="AM259" s="155">
        <f t="shared" si="40"/>
        <v>0.49578013844754198</v>
      </c>
      <c r="AN259" s="155">
        <f t="shared" si="41"/>
        <v>2.4824270131713972</v>
      </c>
      <c r="AO259" s="156">
        <f t="shared" si="42"/>
        <v>1.0321479009556564</v>
      </c>
      <c r="AP259" s="157">
        <f t="shared" si="43"/>
        <v>0.83645700000000001</v>
      </c>
      <c r="AQ259" s="158">
        <f t="shared" si="44"/>
        <v>0.79530914601079572</v>
      </c>
      <c r="AR259" s="159">
        <f t="shared" si="47"/>
        <v>1.6317661460107957</v>
      </c>
      <c r="AS259" s="160">
        <f t="shared" si="48"/>
        <v>2.6260730564855983</v>
      </c>
    </row>
    <row r="260" spans="1:45" x14ac:dyDescent="0.25">
      <c r="A260" s="151" t="s">
        <v>174</v>
      </c>
      <c r="B260" s="87">
        <f t="shared" si="45"/>
        <v>28</v>
      </c>
      <c r="C260" s="87" t="s">
        <v>177</v>
      </c>
      <c r="D260" s="88">
        <v>7</v>
      </c>
      <c r="E260" s="89">
        <v>15</v>
      </c>
      <c r="F260" s="152">
        <f t="shared" ref="F260:W260" si="52">SUMIFS(E$20:E$23,$B$20:$B$23,$D260,$C$20:$C$23,$E260,$D$20:$D$23,$B260)</f>
        <v>3.0599999999999999E-2</v>
      </c>
      <c r="G260" s="153">
        <f t="shared" si="52"/>
        <v>0.55049999999999999</v>
      </c>
      <c r="H260" s="153">
        <f t="shared" si="52"/>
        <v>1.115</v>
      </c>
      <c r="I260" s="153">
        <f t="shared" si="52"/>
        <v>1.0439000000000001</v>
      </c>
      <c r="J260" s="153">
        <f t="shared" si="52"/>
        <v>1.3753</v>
      </c>
      <c r="K260" s="153">
        <f t="shared" si="52"/>
        <v>2.1804999999999999</v>
      </c>
      <c r="L260" s="153">
        <f t="shared" si="52"/>
        <v>2.6004</v>
      </c>
      <c r="M260" s="153">
        <f t="shared" si="52"/>
        <v>0.9113</v>
      </c>
      <c r="N260" s="153">
        <f t="shared" si="52"/>
        <v>0.72309999999999997</v>
      </c>
      <c r="O260" s="153">
        <f t="shared" si="52"/>
        <v>0.80400000000000005</v>
      </c>
      <c r="P260" s="153">
        <f t="shared" si="52"/>
        <v>1.4083000000000001</v>
      </c>
      <c r="Q260" s="153">
        <f t="shared" si="52"/>
        <v>2.1368</v>
      </c>
      <c r="R260" s="153">
        <f t="shared" si="52"/>
        <v>3.6745000000000001</v>
      </c>
      <c r="S260" s="153">
        <f t="shared" si="52"/>
        <v>3.3304</v>
      </c>
      <c r="T260" s="153">
        <f t="shared" si="52"/>
        <v>5.3491</v>
      </c>
      <c r="U260" s="153">
        <f t="shared" si="52"/>
        <v>0.2923</v>
      </c>
      <c r="V260" s="153">
        <f t="shared" si="52"/>
        <v>3.2616000000000001</v>
      </c>
      <c r="W260" s="154">
        <f t="shared" si="52"/>
        <v>1.1990000000000001</v>
      </c>
      <c r="X260" s="155">
        <f t="shared" si="25"/>
        <v>4.0099624709183962E-2</v>
      </c>
      <c r="Y260" s="155">
        <f t="shared" si="26"/>
        <v>0.10724455405871665</v>
      </c>
      <c r="Z260" s="155">
        <f t="shared" si="27"/>
        <v>8.5368819593019223E-3</v>
      </c>
      <c r="AA260" s="155">
        <f t="shared" si="28"/>
        <v>1.124982413184282E-3</v>
      </c>
      <c r="AB260" s="155">
        <f t="shared" si="29"/>
        <v>0.4976507401731306</v>
      </c>
      <c r="AC260" s="155">
        <f t="shared" si="30"/>
        <v>0.94579615824617513</v>
      </c>
      <c r="AD260" s="155">
        <f t="shared" si="31"/>
        <v>2.2762195600764539</v>
      </c>
      <c r="AE260" s="155">
        <f t="shared" si="32"/>
        <v>0.45237438229623939</v>
      </c>
      <c r="AF260" s="155">
        <f t="shared" si="33"/>
        <v>2.0874715686305532E-2</v>
      </c>
      <c r="AG260" s="155">
        <f t="shared" si="34"/>
        <v>0.5615292291537114</v>
      </c>
      <c r="AH260" s="155">
        <f t="shared" si="35"/>
        <v>0.3601216223848247</v>
      </c>
      <c r="AI260" s="155">
        <f t="shared" si="36"/>
        <v>0.75105870972070987</v>
      </c>
      <c r="AJ260" s="155">
        <f t="shared" si="37"/>
        <v>2.0855429355973514</v>
      </c>
      <c r="AK260" s="155">
        <f t="shared" si="38"/>
        <v>5.7331244698201402</v>
      </c>
      <c r="AL260" s="155">
        <f t="shared" si="39"/>
        <v>9.6402469025478812</v>
      </c>
      <c r="AM260" s="155">
        <f t="shared" si="40"/>
        <v>0.49578013844754198</v>
      </c>
      <c r="AN260" s="155">
        <f t="shared" si="41"/>
        <v>2.4824270131713972</v>
      </c>
      <c r="AO260" s="156">
        <f t="shared" si="42"/>
        <v>1.0321479009556564</v>
      </c>
      <c r="AP260" s="157">
        <f t="shared" si="43"/>
        <v>0.89705799999999991</v>
      </c>
      <c r="AQ260" s="158">
        <f t="shared" si="44"/>
        <v>0.81867122417896243</v>
      </c>
      <c r="AR260" s="159">
        <f t="shared" si="47"/>
        <v>1.7157292241789623</v>
      </c>
      <c r="AS260" s="160">
        <f t="shared" si="48"/>
        <v>2.761198532557068</v>
      </c>
    </row>
    <row r="261" spans="1:45" x14ac:dyDescent="0.25">
      <c r="A261" s="151" t="s">
        <v>174</v>
      </c>
      <c r="B261" s="87">
        <f t="shared" si="45"/>
        <v>25</v>
      </c>
      <c r="C261" s="87" t="s">
        <v>177</v>
      </c>
      <c r="D261" s="88">
        <v>7</v>
      </c>
      <c r="E261" s="89">
        <v>15</v>
      </c>
      <c r="F261" s="152">
        <f t="shared" ref="F261:W261" si="53">SUMIFS(E$20:E$23,$B$20:$B$23,$D261,$C$20:$C$23,$E261,$D$20:$D$23,$B261)</f>
        <v>3.2099999999999997E-2</v>
      </c>
      <c r="G261" s="153">
        <f t="shared" si="53"/>
        <v>0.5897</v>
      </c>
      <c r="H261" s="153">
        <f t="shared" si="53"/>
        <v>1.2159</v>
      </c>
      <c r="I261" s="153">
        <f t="shared" si="53"/>
        <v>1.1460999999999999</v>
      </c>
      <c r="J261" s="153">
        <f t="shared" si="53"/>
        <v>1.4714</v>
      </c>
      <c r="K261" s="153">
        <f t="shared" si="53"/>
        <v>2.3359999999999999</v>
      </c>
      <c r="L261" s="153">
        <f t="shared" si="53"/>
        <v>2.8811</v>
      </c>
      <c r="M261" s="153">
        <f t="shared" si="53"/>
        <v>0.96909999999999996</v>
      </c>
      <c r="N261" s="153">
        <f t="shared" si="53"/>
        <v>0.80859999999999999</v>
      </c>
      <c r="O261" s="153">
        <f t="shared" si="53"/>
        <v>0.86260000000000003</v>
      </c>
      <c r="P261" s="153">
        <f t="shared" si="53"/>
        <v>1.5162</v>
      </c>
      <c r="Q261" s="153">
        <f t="shared" si="53"/>
        <v>2.3041</v>
      </c>
      <c r="R261" s="153">
        <f t="shared" si="53"/>
        <v>4.0595999999999997</v>
      </c>
      <c r="S261" s="153">
        <f t="shared" si="53"/>
        <v>3.6341000000000001</v>
      </c>
      <c r="T261" s="153">
        <f t="shared" si="53"/>
        <v>5.8779000000000003</v>
      </c>
      <c r="U261" s="153">
        <f t="shared" si="53"/>
        <v>0.30170000000000002</v>
      </c>
      <c r="V261" s="153">
        <f t="shared" si="53"/>
        <v>3.5893000000000002</v>
      </c>
      <c r="W261" s="154">
        <f t="shared" si="53"/>
        <v>1.4073</v>
      </c>
      <c r="X261" s="155">
        <f t="shared" si="25"/>
        <v>4.0099624709183962E-2</v>
      </c>
      <c r="Y261" s="155">
        <f t="shared" si="26"/>
        <v>0.10724455405871665</v>
      </c>
      <c r="Z261" s="155">
        <f t="shared" si="27"/>
        <v>8.5368819593019223E-3</v>
      </c>
      <c r="AA261" s="155">
        <f t="shared" si="28"/>
        <v>1.124982413184282E-3</v>
      </c>
      <c r="AB261" s="155">
        <f t="shared" si="29"/>
        <v>0.4976507401731306</v>
      </c>
      <c r="AC261" s="155">
        <f t="shared" si="30"/>
        <v>0.94579615824617513</v>
      </c>
      <c r="AD261" s="155">
        <f t="shared" si="31"/>
        <v>2.2762195600764539</v>
      </c>
      <c r="AE261" s="155">
        <f t="shared" si="32"/>
        <v>0.45237438229623939</v>
      </c>
      <c r="AF261" s="155">
        <f t="shared" si="33"/>
        <v>2.0874715686305532E-2</v>
      </c>
      <c r="AG261" s="155">
        <f t="shared" si="34"/>
        <v>0.5615292291537114</v>
      </c>
      <c r="AH261" s="155">
        <f t="shared" si="35"/>
        <v>0.3601216223848247</v>
      </c>
      <c r="AI261" s="155">
        <f t="shared" si="36"/>
        <v>0.75105870972070987</v>
      </c>
      <c r="AJ261" s="155">
        <f t="shared" si="37"/>
        <v>2.0855429355973514</v>
      </c>
      <c r="AK261" s="155">
        <f t="shared" si="38"/>
        <v>5.7331244698201402</v>
      </c>
      <c r="AL261" s="155">
        <f t="shared" si="39"/>
        <v>9.6402469025478812</v>
      </c>
      <c r="AM261" s="155">
        <f t="shared" si="40"/>
        <v>0.49578013844754198</v>
      </c>
      <c r="AN261" s="155">
        <f t="shared" si="41"/>
        <v>2.4824270131713972</v>
      </c>
      <c r="AO261" s="156">
        <f t="shared" si="42"/>
        <v>1.0321479009556564</v>
      </c>
      <c r="AP261" s="157">
        <f t="shared" si="43"/>
        <v>0.98601000000000005</v>
      </c>
      <c r="AQ261" s="158">
        <f t="shared" si="44"/>
        <v>0.81761002846250708</v>
      </c>
      <c r="AR261" s="159">
        <f t="shared" si="47"/>
        <v>1.803620028462507</v>
      </c>
      <c r="AS261" s="160">
        <f t="shared" si="48"/>
        <v>2.9026450710859653</v>
      </c>
    </row>
    <row r="262" spans="1:45" x14ac:dyDescent="0.25">
      <c r="A262" s="151" t="s">
        <v>174</v>
      </c>
      <c r="B262" s="87">
        <f t="shared" si="45"/>
        <v>24</v>
      </c>
      <c r="C262" s="87" t="s">
        <v>177</v>
      </c>
      <c r="D262" s="88">
        <v>7</v>
      </c>
      <c r="E262" s="89">
        <v>15</v>
      </c>
      <c r="F262" s="152">
        <f t="shared" ref="F262:W262" si="54">SUMIFS(E$20:E$23,$B$20:$B$23,$D262,$C$20:$C$23,$E262,$D$20:$D$23,$B262)</f>
        <v>3.27E-2</v>
      </c>
      <c r="G262" s="153">
        <f t="shared" si="54"/>
        <v>0.60470000000000002</v>
      </c>
      <c r="H262" s="153">
        <f t="shared" si="54"/>
        <v>1.2526999999999999</v>
      </c>
      <c r="I262" s="153">
        <f t="shared" si="54"/>
        <v>1.1832</v>
      </c>
      <c r="J262" s="153">
        <f t="shared" si="54"/>
        <v>1.5068999999999999</v>
      </c>
      <c r="K262" s="153">
        <f t="shared" si="54"/>
        <v>2.3935</v>
      </c>
      <c r="L262" s="153">
        <f t="shared" si="54"/>
        <v>2.9893999999999998</v>
      </c>
      <c r="M262" s="153">
        <f t="shared" si="54"/>
        <v>0.99029999999999996</v>
      </c>
      <c r="N262" s="153">
        <f t="shared" si="54"/>
        <v>0.83950000000000002</v>
      </c>
      <c r="O262" s="153">
        <f t="shared" si="54"/>
        <v>0.88470000000000004</v>
      </c>
      <c r="P262" s="153">
        <f t="shared" si="54"/>
        <v>1.5569999999999999</v>
      </c>
      <c r="Q262" s="153">
        <f t="shared" si="54"/>
        <v>2.3658000000000001</v>
      </c>
      <c r="R262" s="153">
        <f t="shared" si="54"/>
        <v>4.2081</v>
      </c>
      <c r="S262" s="153">
        <f t="shared" si="54"/>
        <v>3.7503000000000002</v>
      </c>
      <c r="T262" s="153">
        <f t="shared" si="54"/>
        <v>6.0815000000000001</v>
      </c>
      <c r="U262" s="153">
        <f t="shared" si="54"/>
        <v>0.30509999999999998</v>
      </c>
      <c r="V262" s="153">
        <f t="shared" si="54"/>
        <v>3.7153</v>
      </c>
      <c r="W262" s="154">
        <f t="shared" si="54"/>
        <v>1.4895</v>
      </c>
      <c r="X262" s="155">
        <f t="shared" si="25"/>
        <v>4.0099624709183962E-2</v>
      </c>
      <c r="Y262" s="155">
        <f t="shared" si="26"/>
        <v>0.10724455405871665</v>
      </c>
      <c r="Z262" s="155">
        <f t="shared" si="27"/>
        <v>8.5368819593019223E-3</v>
      </c>
      <c r="AA262" s="155">
        <f t="shared" si="28"/>
        <v>1.124982413184282E-3</v>
      </c>
      <c r="AB262" s="155">
        <f t="shared" si="29"/>
        <v>0.4976507401731306</v>
      </c>
      <c r="AC262" s="155">
        <f t="shared" si="30"/>
        <v>0.94579615824617513</v>
      </c>
      <c r="AD262" s="155">
        <f t="shared" si="31"/>
        <v>2.2762195600764539</v>
      </c>
      <c r="AE262" s="155">
        <f t="shared" si="32"/>
        <v>0.45237438229623939</v>
      </c>
      <c r="AF262" s="155">
        <f t="shared" si="33"/>
        <v>2.0874715686305532E-2</v>
      </c>
      <c r="AG262" s="155">
        <f t="shared" si="34"/>
        <v>0.5615292291537114</v>
      </c>
      <c r="AH262" s="155">
        <f t="shared" si="35"/>
        <v>0.3601216223848247</v>
      </c>
      <c r="AI262" s="155">
        <f t="shared" si="36"/>
        <v>0.75105870972070987</v>
      </c>
      <c r="AJ262" s="155">
        <f t="shared" si="37"/>
        <v>2.0855429355973514</v>
      </c>
      <c r="AK262" s="155">
        <f t="shared" si="38"/>
        <v>5.7331244698201402</v>
      </c>
      <c r="AL262" s="155">
        <f t="shared" si="39"/>
        <v>9.6402469025478812</v>
      </c>
      <c r="AM262" s="155">
        <f t="shared" si="40"/>
        <v>0.49578013844754198</v>
      </c>
      <c r="AN262" s="155">
        <f t="shared" si="41"/>
        <v>2.4824270131713972</v>
      </c>
      <c r="AO262" s="156">
        <f t="shared" si="42"/>
        <v>1.0321479009556564</v>
      </c>
      <c r="AP262" s="157">
        <f t="shared" si="43"/>
        <v>1.1011479999999998</v>
      </c>
      <c r="AQ262" s="158">
        <f t="shared" si="44"/>
        <v>0.85680392428294561</v>
      </c>
      <c r="AR262" s="159">
        <f t="shared" si="47"/>
        <v>1.9579519242829453</v>
      </c>
      <c r="AS262" s="160">
        <f t="shared" si="48"/>
        <v>3.1510181816332126</v>
      </c>
    </row>
    <row r="263" spans="1:45" x14ac:dyDescent="0.25">
      <c r="A263" s="151" t="s">
        <v>174</v>
      </c>
      <c r="B263" s="87">
        <f t="shared" si="45"/>
        <v>24</v>
      </c>
      <c r="C263" s="87" t="s">
        <v>177</v>
      </c>
      <c r="D263" s="88">
        <v>7</v>
      </c>
      <c r="E263" s="89">
        <v>15</v>
      </c>
      <c r="F263" s="152">
        <f t="shared" ref="F263:W263" si="55">SUMIFS(E$20:E$23,$B$20:$B$23,$D263,$C$20:$C$23,$E263,$D$20:$D$23,$B263)</f>
        <v>3.27E-2</v>
      </c>
      <c r="G263" s="153">
        <f t="shared" si="55"/>
        <v>0.60470000000000002</v>
      </c>
      <c r="H263" s="153">
        <f t="shared" si="55"/>
        <v>1.2526999999999999</v>
      </c>
      <c r="I263" s="153">
        <f t="shared" si="55"/>
        <v>1.1832</v>
      </c>
      <c r="J263" s="153">
        <f t="shared" si="55"/>
        <v>1.5068999999999999</v>
      </c>
      <c r="K263" s="153">
        <f t="shared" si="55"/>
        <v>2.3935</v>
      </c>
      <c r="L263" s="153">
        <f t="shared" si="55"/>
        <v>2.9893999999999998</v>
      </c>
      <c r="M263" s="153">
        <f t="shared" si="55"/>
        <v>0.99029999999999996</v>
      </c>
      <c r="N263" s="153">
        <f t="shared" si="55"/>
        <v>0.83950000000000002</v>
      </c>
      <c r="O263" s="153">
        <f t="shared" si="55"/>
        <v>0.88470000000000004</v>
      </c>
      <c r="P263" s="153">
        <f t="shared" si="55"/>
        <v>1.5569999999999999</v>
      </c>
      <c r="Q263" s="153">
        <f t="shared" si="55"/>
        <v>2.3658000000000001</v>
      </c>
      <c r="R263" s="153">
        <f t="shared" si="55"/>
        <v>4.2081</v>
      </c>
      <c r="S263" s="153">
        <f t="shared" si="55"/>
        <v>3.7503000000000002</v>
      </c>
      <c r="T263" s="153">
        <f t="shared" si="55"/>
        <v>6.0815000000000001</v>
      </c>
      <c r="U263" s="153">
        <f t="shared" si="55"/>
        <v>0.30509999999999998</v>
      </c>
      <c r="V263" s="153">
        <f t="shared" si="55"/>
        <v>3.7153</v>
      </c>
      <c r="W263" s="154">
        <f t="shared" si="55"/>
        <v>1.4895</v>
      </c>
      <c r="X263" s="155">
        <f t="shared" si="25"/>
        <v>4.0099624709183962E-2</v>
      </c>
      <c r="Y263" s="155">
        <f t="shared" si="26"/>
        <v>0.10724455405871665</v>
      </c>
      <c r="Z263" s="155">
        <f t="shared" si="27"/>
        <v>8.5368819593019223E-3</v>
      </c>
      <c r="AA263" s="155">
        <f t="shared" si="28"/>
        <v>1.124982413184282E-3</v>
      </c>
      <c r="AB263" s="155">
        <f t="shared" si="29"/>
        <v>0.4976507401731306</v>
      </c>
      <c r="AC263" s="155">
        <f t="shared" si="30"/>
        <v>0.94579615824617513</v>
      </c>
      <c r="AD263" s="155">
        <f t="shared" si="31"/>
        <v>2.2762195600764539</v>
      </c>
      <c r="AE263" s="155">
        <f t="shared" si="32"/>
        <v>0.45237438229623939</v>
      </c>
      <c r="AF263" s="155">
        <f t="shared" si="33"/>
        <v>2.0874715686305532E-2</v>
      </c>
      <c r="AG263" s="155">
        <f t="shared" si="34"/>
        <v>0.5615292291537114</v>
      </c>
      <c r="AH263" s="155">
        <f t="shared" si="35"/>
        <v>0.3601216223848247</v>
      </c>
      <c r="AI263" s="155">
        <f t="shared" si="36"/>
        <v>0.75105870972070987</v>
      </c>
      <c r="AJ263" s="155">
        <f t="shared" si="37"/>
        <v>2.0855429355973514</v>
      </c>
      <c r="AK263" s="155">
        <f t="shared" si="38"/>
        <v>5.7331244698201402</v>
      </c>
      <c r="AL263" s="155">
        <f t="shared" si="39"/>
        <v>9.6402469025478812</v>
      </c>
      <c r="AM263" s="155">
        <f t="shared" si="40"/>
        <v>0.49578013844754198</v>
      </c>
      <c r="AN263" s="155">
        <f t="shared" si="41"/>
        <v>2.4824270131713972</v>
      </c>
      <c r="AO263" s="156">
        <f t="shared" si="42"/>
        <v>1.0321479009556564</v>
      </c>
      <c r="AP263" s="157">
        <f t="shared" si="43"/>
        <v>0.96718300000000001</v>
      </c>
      <c r="AQ263" s="158">
        <f t="shared" si="44"/>
        <v>0.73739860201992324</v>
      </c>
      <c r="AR263" s="159">
        <f t="shared" si="47"/>
        <v>1.7045816020199234</v>
      </c>
      <c r="AS263" s="160">
        <f t="shared" si="48"/>
        <v>2.7432581737211517</v>
      </c>
    </row>
    <row r="264" spans="1:45" x14ac:dyDescent="0.25">
      <c r="A264" s="151" t="s">
        <v>174</v>
      </c>
      <c r="B264" s="87">
        <f t="shared" si="45"/>
        <v>24</v>
      </c>
      <c r="C264" s="87" t="s">
        <v>177</v>
      </c>
      <c r="D264" s="88">
        <v>7</v>
      </c>
      <c r="E264" s="89">
        <v>15</v>
      </c>
      <c r="F264" s="152">
        <f t="shared" ref="F264:W264" si="56">SUMIFS(E$20:E$23,$B$20:$B$23,$D264,$C$20:$C$23,$E264,$D$20:$D$23,$B264)</f>
        <v>3.27E-2</v>
      </c>
      <c r="G264" s="153">
        <f t="shared" si="56"/>
        <v>0.60470000000000002</v>
      </c>
      <c r="H264" s="153">
        <f t="shared" si="56"/>
        <v>1.2526999999999999</v>
      </c>
      <c r="I264" s="153">
        <f t="shared" si="56"/>
        <v>1.1832</v>
      </c>
      <c r="J264" s="153">
        <f t="shared" si="56"/>
        <v>1.5068999999999999</v>
      </c>
      <c r="K264" s="153">
        <f t="shared" si="56"/>
        <v>2.3935</v>
      </c>
      <c r="L264" s="153">
        <f t="shared" si="56"/>
        <v>2.9893999999999998</v>
      </c>
      <c r="M264" s="153">
        <f t="shared" si="56"/>
        <v>0.99029999999999996</v>
      </c>
      <c r="N264" s="153">
        <f t="shared" si="56"/>
        <v>0.83950000000000002</v>
      </c>
      <c r="O264" s="153">
        <f t="shared" si="56"/>
        <v>0.88470000000000004</v>
      </c>
      <c r="P264" s="153">
        <f t="shared" si="56"/>
        <v>1.5569999999999999</v>
      </c>
      <c r="Q264" s="153">
        <f t="shared" si="56"/>
        <v>2.3658000000000001</v>
      </c>
      <c r="R264" s="153">
        <f t="shared" si="56"/>
        <v>4.2081</v>
      </c>
      <c r="S264" s="153">
        <f t="shared" si="56"/>
        <v>3.7503000000000002</v>
      </c>
      <c r="T264" s="153">
        <f t="shared" si="56"/>
        <v>6.0815000000000001</v>
      </c>
      <c r="U264" s="153">
        <f t="shared" si="56"/>
        <v>0.30509999999999998</v>
      </c>
      <c r="V264" s="153">
        <f t="shared" si="56"/>
        <v>3.7153</v>
      </c>
      <c r="W264" s="154">
        <f t="shared" si="56"/>
        <v>1.4895</v>
      </c>
      <c r="X264" s="155">
        <f t="shared" si="25"/>
        <v>4.0099624709183962E-2</v>
      </c>
      <c r="Y264" s="155">
        <f t="shared" si="26"/>
        <v>0.10724455405871665</v>
      </c>
      <c r="Z264" s="155">
        <f t="shared" si="27"/>
        <v>8.5368819593019223E-3</v>
      </c>
      <c r="AA264" s="155">
        <f t="shared" si="28"/>
        <v>1.124982413184282E-3</v>
      </c>
      <c r="AB264" s="155">
        <f t="shared" si="29"/>
        <v>0.4976507401731306</v>
      </c>
      <c r="AC264" s="155">
        <f t="shared" si="30"/>
        <v>0.94579615824617513</v>
      </c>
      <c r="AD264" s="155">
        <f t="shared" si="31"/>
        <v>2.2762195600764539</v>
      </c>
      <c r="AE264" s="155">
        <f t="shared" si="32"/>
        <v>0.45237438229623939</v>
      </c>
      <c r="AF264" s="155">
        <f t="shared" si="33"/>
        <v>2.0874715686305532E-2</v>
      </c>
      <c r="AG264" s="155">
        <f t="shared" si="34"/>
        <v>0.5615292291537114</v>
      </c>
      <c r="AH264" s="155">
        <f t="shared" si="35"/>
        <v>0.3601216223848247</v>
      </c>
      <c r="AI264" s="155">
        <f t="shared" si="36"/>
        <v>0.75105870972070987</v>
      </c>
      <c r="AJ264" s="155">
        <f t="shared" si="37"/>
        <v>2.0855429355973514</v>
      </c>
      <c r="AK264" s="155">
        <f t="shared" si="38"/>
        <v>5.7331244698201402</v>
      </c>
      <c r="AL264" s="155">
        <f t="shared" si="39"/>
        <v>9.6402469025478812</v>
      </c>
      <c r="AM264" s="155">
        <f t="shared" si="40"/>
        <v>0.49578013844754198</v>
      </c>
      <c r="AN264" s="155">
        <f t="shared" si="41"/>
        <v>2.4824270131713972</v>
      </c>
      <c r="AO264" s="156">
        <f t="shared" si="42"/>
        <v>1.0321479009556564</v>
      </c>
      <c r="AP264" s="157">
        <f t="shared" si="43"/>
        <v>1.219859</v>
      </c>
      <c r="AQ264" s="158">
        <f t="shared" si="44"/>
        <v>0.92600538059525772</v>
      </c>
      <c r="AR264" s="159">
        <f t="shared" si="47"/>
        <v>2.145864380595258</v>
      </c>
      <c r="AS264" s="160">
        <f t="shared" si="48"/>
        <v>3.4534339657246949</v>
      </c>
    </row>
    <row r="265" spans="1:45" x14ac:dyDescent="0.25">
      <c r="A265" s="151" t="s">
        <v>174</v>
      </c>
      <c r="B265" s="87">
        <f t="shared" si="45"/>
        <v>24</v>
      </c>
      <c r="C265" s="87" t="s">
        <v>177</v>
      </c>
      <c r="D265" s="88">
        <v>7</v>
      </c>
      <c r="E265" s="89">
        <v>15</v>
      </c>
      <c r="F265" s="152">
        <f t="shared" ref="F265:W265" si="57">SUMIFS(E$20:E$23,$B$20:$B$23,$D265,$C$20:$C$23,$E265,$D$20:$D$23,$B265)</f>
        <v>3.27E-2</v>
      </c>
      <c r="G265" s="153">
        <f t="shared" si="57"/>
        <v>0.60470000000000002</v>
      </c>
      <c r="H265" s="153">
        <f t="shared" si="57"/>
        <v>1.2526999999999999</v>
      </c>
      <c r="I265" s="153">
        <f t="shared" si="57"/>
        <v>1.1832</v>
      </c>
      <c r="J265" s="153">
        <f t="shared" si="57"/>
        <v>1.5068999999999999</v>
      </c>
      <c r="K265" s="153">
        <f t="shared" si="57"/>
        <v>2.3935</v>
      </c>
      <c r="L265" s="153">
        <f t="shared" si="57"/>
        <v>2.9893999999999998</v>
      </c>
      <c r="M265" s="153">
        <f t="shared" si="57"/>
        <v>0.99029999999999996</v>
      </c>
      <c r="N265" s="153">
        <f t="shared" si="57"/>
        <v>0.83950000000000002</v>
      </c>
      <c r="O265" s="153">
        <f t="shared" si="57"/>
        <v>0.88470000000000004</v>
      </c>
      <c r="P265" s="153">
        <f t="shared" si="57"/>
        <v>1.5569999999999999</v>
      </c>
      <c r="Q265" s="153">
        <f t="shared" si="57"/>
        <v>2.3658000000000001</v>
      </c>
      <c r="R265" s="153">
        <f t="shared" si="57"/>
        <v>4.2081</v>
      </c>
      <c r="S265" s="153">
        <f t="shared" si="57"/>
        <v>3.7503000000000002</v>
      </c>
      <c r="T265" s="153">
        <f t="shared" si="57"/>
        <v>6.0815000000000001</v>
      </c>
      <c r="U265" s="153">
        <f t="shared" si="57"/>
        <v>0.30509999999999998</v>
      </c>
      <c r="V265" s="153">
        <f t="shared" si="57"/>
        <v>3.7153</v>
      </c>
      <c r="W265" s="154">
        <f t="shared" si="57"/>
        <v>1.4895</v>
      </c>
      <c r="X265" s="155">
        <f t="shared" si="25"/>
        <v>4.0099624709183962E-2</v>
      </c>
      <c r="Y265" s="155">
        <f t="shared" si="26"/>
        <v>0.10724455405871665</v>
      </c>
      <c r="Z265" s="155">
        <f t="shared" si="27"/>
        <v>8.5368819593019223E-3</v>
      </c>
      <c r="AA265" s="155">
        <f t="shared" si="28"/>
        <v>1.124982413184282E-3</v>
      </c>
      <c r="AB265" s="155">
        <f t="shared" si="29"/>
        <v>0.4976507401731306</v>
      </c>
      <c r="AC265" s="155">
        <f t="shared" si="30"/>
        <v>0.94579615824617513</v>
      </c>
      <c r="AD265" s="155">
        <f t="shared" si="31"/>
        <v>2.2762195600764539</v>
      </c>
      <c r="AE265" s="155">
        <f t="shared" si="32"/>
        <v>0.45237438229623939</v>
      </c>
      <c r="AF265" s="155">
        <f t="shared" si="33"/>
        <v>2.0874715686305532E-2</v>
      </c>
      <c r="AG265" s="155">
        <f t="shared" si="34"/>
        <v>0.5615292291537114</v>
      </c>
      <c r="AH265" s="155">
        <f t="shared" si="35"/>
        <v>0.3601216223848247</v>
      </c>
      <c r="AI265" s="155">
        <f t="shared" si="36"/>
        <v>0.75105870972070987</v>
      </c>
      <c r="AJ265" s="155">
        <f t="shared" si="37"/>
        <v>2.0855429355973514</v>
      </c>
      <c r="AK265" s="155">
        <f t="shared" si="38"/>
        <v>5.7331244698201402</v>
      </c>
      <c r="AL265" s="155">
        <f t="shared" si="39"/>
        <v>9.6402469025478812</v>
      </c>
      <c r="AM265" s="155">
        <f t="shared" si="40"/>
        <v>0.49578013844754198</v>
      </c>
      <c r="AN265" s="155">
        <f t="shared" si="41"/>
        <v>2.4824270131713972</v>
      </c>
      <c r="AO265" s="156">
        <f t="shared" si="42"/>
        <v>1.0321479009556564</v>
      </c>
      <c r="AP265" s="157">
        <f t="shared" si="43"/>
        <v>1.3228869999999999</v>
      </c>
      <c r="AQ265" s="158">
        <f t="shared" si="44"/>
        <v>0.97444844665466923</v>
      </c>
      <c r="AR265" s="159">
        <f t="shared" si="47"/>
        <v>2.2973354466546692</v>
      </c>
      <c r="AS265" s="160">
        <f t="shared" si="48"/>
        <v>3.6972030170610122</v>
      </c>
    </row>
    <row r="266" spans="1:45" x14ac:dyDescent="0.25">
      <c r="A266" s="151" t="s">
        <v>174</v>
      </c>
      <c r="B266" s="87">
        <f t="shared" si="45"/>
        <v>24</v>
      </c>
      <c r="C266" s="87" t="s">
        <v>177</v>
      </c>
      <c r="D266" s="88">
        <v>7</v>
      </c>
      <c r="E266" s="89">
        <v>15</v>
      </c>
      <c r="F266" s="152">
        <f t="shared" ref="F266:W266" si="58">SUMIFS(E$20:E$23,$B$20:$B$23,$D266,$C$20:$C$23,$E266,$D$20:$D$23,$B266)</f>
        <v>3.27E-2</v>
      </c>
      <c r="G266" s="153">
        <f t="shared" si="58"/>
        <v>0.60470000000000002</v>
      </c>
      <c r="H266" s="153">
        <f t="shared" si="58"/>
        <v>1.2526999999999999</v>
      </c>
      <c r="I266" s="153">
        <f t="shared" si="58"/>
        <v>1.1832</v>
      </c>
      <c r="J266" s="153">
        <f t="shared" si="58"/>
        <v>1.5068999999999999</v>
      </c>
      <c r="K266" s="153">
        <f t="shared" si="58"/>
        <v>2.3935</v>
      </c>
      <c r="L266" s="153">
        <f t="shared" si="58"/>
        <v>2.9893999999999998</v>
      </c>
      <c r="M266" s="153">
        <f t="shared" si="58"/>
        <v>0.99029999999999996</v>
      </c>
      <c r="N266" s="153">
        <f t="shared" si="58"/>
        <v>0.83950000000000002</v>
      </c>
      <c r="O266" s="153">
        <f t="shared" si="58"/>
        <v>0.88470000000000004</v>
      </c>
      <c r="P266" s="153">
        <f t="shared" si="58"/>
        <v>1.5569999999999999</v>
      </c>
      <c r="Q266" s="153">
        <f t="shared" si="58"/>
        <v>2.3658000000000001</v>
      </c>
      <c r="R266" s="153">
        <f t="shared" si="58"/>
        <v>4.2081</v>
      </c>
      <c r="S266" s="153">
        <f t="shared" si="58"/>
        <v>3.7503000000000002</v>
      </c>
      <c r="T266" s="153">
        <f t="shared" si="58"/>
        <v>6.0815000000000001</v>
      </c>
      <c r="U266" s="153">
        <f t="shared" si="58"/>
        <v>0.30509999999999998</v>
      </c>
      <c r="V266" s="153">
        <f t="shared" si="58"/>
        <v>3.7153</v>
      </c>
      <c r="W266" s="154">
        <f t="shared" si="58"/>
        <v>1.4895</v>
      </c>
      <c r="X266" s="155">
        <f t="shared" si="25"/>
        <v>4.0099624709183962E-2</v>
      </c>
      <c r="Y266" s="155">
        <f t="shared" si="26"/>
        <v>0.10724455405871665</v>
      </c>
      <c r="Z266" s="155">
        <f t="shared" si="27"/>
        <v>8.5368819593019223E-3</v>
      </c>
      <c r="AA266" s="155">
        <f t="shared" si="28"/>
        <v>1.124982413184282E-3</v>
      </c>
      <c r="AB266" s="155">
        <f t="shared" si="29"/>
        <v>0.4976507401731306</v>
      </c>
      <c r="AC266" s="155">
        <f t="shared" si="30"/>
        <v>0.94579615824617513</v>
      </c>
      <c r="AD266" s="155">
        <f t="shared" si="31"/>
        <v>2.2762195600764539</v>
      </c>
      <c r="AE266" s="155">
        <f t="shared" si="32"/>
        <v>0.45237438229623939</v>
      </c>
      <c r="AF266" s="155">
        <f t="shared" si="33"/>
        <v>2.0874715686305532E-2</v>
      </c>
      <c r="AG266" s="155">
        <f t="shared" si="34"/>
        <v>0.5615292291537114</v>
      </c>
      <c r="AH266" s="155">
        <f t="shared" si="35"/>
        <v>0.3601216223848247</v>
      </c>
      <c r="AI266" s="155">
        <f t="shared" si="36"/>
        <v>0.75105870972070987</v>
      </c>
      <c r="AJ266" s="155">
        <f t="shared" si="37"/>
        <v>2.0855429355973514</v>
      </c>
      <c r="AK266" s="155">
        <f t="shared" si="38"/>
        <v>5.7331244698201402</v>
      </c>
      <c r="AL266" s="155">
        <f t="shared" si="39"/>
        <v>9.6402469025478812</v>
      </c>
      <c r="AM266" s="155">
        <f t="shared" si="40"/>
        <v>0.49578013844754198</v>
      </c>
      <c r="AN266" s="155">
        <f t="shared" si="41"/>
        <v>2.4824270131713972</v>
      </c>
      <c r="AO266" s="156">
        <f t="shared" si="42"/>
        <v>1.0321479009556564</v>
      </c>
      <c r="AP266" s="157">
        <f t="shared" si="43"/>
        <v>1.2433959999999999</v>
      </c>
      <c r="AQ266" s="158">
        <f t="shared" si="44"/>
        <v>0.94152473358291666</v>
      </c>
      <c r="AR266" s="159">
        <f t="shared" si="47"/>
        <v>2.1849207335829166</v>
      </c>
      <c r="AS266" s="160">
        <f t="shared" si="48"/>
        <v>3.5162890730672656</v>
      </c>
    </row>
    <row r="267" spans="1:45" x14ac:dyDescent="0.25">
      <c r="A267" s="151" t="s">
        <v>174</v>
      </c>
      <c r="B267" s="87">
        <f t="shared" si="45"/>
        <v>25</v>
      </c>
      <c r="C267" s="87" t="s">
        <v>177</v>
      </c>
      <c r="D267" s="88">
        <v>7</v>
      </c>
      <c r="E267" s="89">
        <v>15</v>
      </c>
      <c r="F267" s="152">
        <f t="shared" ref="F267:W267" si="59">SUMIFS(E$20:E$23,$B$20:$B$23,$D267,$C$20:$C$23,$E267,$D$20:$D$23,$B267)</f>
        <v>3.2099999999999997E-2</v>
      </c>
      <c r="G267" s="153">
        <f t="shared" si="59"/>
        <v>0.5897</v>
      </c>
      <c r="H267" s="153">
        <f t="shared" si="59"/>
        <v>1.2159</v>
      </c>
      <c r="I267" s="153">
        <f t="shared" si="59"/>
        <v>1.1460999999999999</v>
      </c>
      <c r="J267" s="153">
        <f t="shared" si="59"/>
        <v>1.4714</v>
      </c>
      <c r="K267" s="153">
        <f t="shared" si="59"/>
        <v>2.3359999999999999</v>
      </c>
      <c r="L267" s="153">
        <f t="shared" si="59"/>
        <v>2.8811</v>
      </c>
      <c r="M267" s="153">
        <f t="shared" si="59"/>
        <v>0.96909999999999996</v>
      </c>
      <c r="N267" s="153">
        <f t="shared" si="59"/>
        <v>0.80859999999999999</v>
      </c>
      <c r="O267" s="153">
        <f t="shared" si="59"/>
        <v>0.86260000000000003</v>
      </c>
      <c r="P267" s="153">
        <f t="shared" si="59"/>
        <v>1.5162</v>
      </c>
      <c r="Q267" s="153">
        <f t="shared" si="59"/>
        <v>2.3041</v>
      </c>
      <c r="R267" s="153">
        <f t="shared" si="59"/>
        <v>4.0595999999999997</v>
      </c>
      <c r="S267" s="153">
        <f t="shared" si="59"/>
        <v>3.6341000000000001</v>
      </c>
      <c r="T267" s="153">
        <f t="shared" si="59"/>
        <v>5.8779000000000003</v>
      </c>
      <c r="U267" s="153">
        <f t="shared" si="59"/>
        <v>0.30170000000000002</v>
      </c>
      <c r="V267" s="153">
        <f t="shared" si="59"/>
        <v>3.5893000000000002</v>
      </c>
      <c r="W267" s="154">
        <f t="shared" si="59"/>
        <v>1.4073</v>
      </c>
      <c r="X267" s="155">
        <f t="shared" si="25"/>
        <v>4.0099624709183962E-2</v>
      </c>
      <c r="Y267" s="155">
        <f t="shared" si="26"/>
        <v>0.10724455405871665</v>
      </c>
      <c r="Z267" s="155">
        <f t="shared" si="27"/>
        <v>8.5368819593019223E-3</v>
      </c>
      <c r="AA267" s="155">
        <f t="shared" si="28"/>
        <v>1.124982413184282E-3</v>
      </c>
      <c r="AB267" s="155">
        <f t="shared" si="29"/>
        <v>0.4976507401731306</v>
      </c>
      <c r="AC267" s="155">
        <f t="shared" si="30"/>
        <v>0.94579615824617513</v>
      </c>
      <c r="AD267" s="155">
        <f t="shared" si="31"/>
        <v>2.2762195600764539</v>
      </c>
      <c r="AE267" s="155">
        <f t="shared" si="32"/>
        <v>0.45237438229623939</v>
      </c>
      <c r="AF267" s="155">
        <f t="shared" si="33"/>
        <v>2.0874715686305532E-2</v>
      </c>
      <c r="AG267" s="155">
        <f t="shared" si="34"/>
        <v>0.5615292291537114</v>
      </c>
      <c r="AH267" s="155">
        <f t="shared" si="35"/>
        <v>0.3601216223848247</v>
      </c>
      <c r="AI267" s="155">
        <f t="shared" si="36"/>
        <v>0.75105870972070987</v>
      </c>
      <c r="AJ267" s="155">
        <f t="shared" si="37"/>
        <v>2.0855429355973514</v>
      </c>
      <c r="AK267" s="155">
        <f t="shared" si="38"/>
        <v>5.7331244698201402</v>
      </c>
      <c r="AL267" s="155">
        <f t="shared" si="39"/>
        <v>9.6402469025478812</v>
      </c>
      <c r="AM267" s="155">
        <f t="shared" si="40"/>
        <v>0.49578013844754198</v>
      </c>
      <c r="AN267" s="155">
        <f t="shared" si="41"/>
        <v>2.4824270131713972</v>
      </c>
      <c r="AO267" s="156">
        <f t="shared" si="42"/>
        <v>1.0321479009556564</v>
      </c>
      <c r="AP267" s="157">
        <f t="shared" si="43"/>
        <v>1.3075250000000003</v>
      </c>
      <c r="AQ267" s="158">
        <f t="shared" si="44"/>
        <v>1.1353242318592554</v>
      </c>
      <c r="AR267" s="159">
        <f t="shared" si="47"/>
        <v>2.4428492318592556</v>
      </c>
      <c r="AS267" s="160">
        <f t="shared" si="48"/>
        <v>3.9313847541973019</v>
      </c>
    </row>
    <row r="268" spans="1:45" x14ac:dyDescent="0.25">
      <c r="A268" s="151" t="s">
        <v>174</v>
      </c>
      <c r="B268" s="87">
        <f t="shared" si="45"/>
        <v>25</v>
      </c>
      <c r="C268" s="87" t="s">
        <v>177</v>
      </c>
      <c r="D268" s="88">
        <v>7</v>
      </c>
      <c r="E268" s="89">
        <v>15</v>
      </c>
      <c r="F268" s="152">
        <f t="shared" ref="F268:W268" si="60">SUMIFS(E$20:E$23,$B$20:$B$23,$D268,$C$20:$C$23,$E268,$D$20:$D$23,$B268)</f>
        <v>3.2099999999999997E-2</v>
      </c>
      <c r="G268" s="153">
        <f t="shared" si="60"/>
        <v>0.5897</v>
      </c>
      <c r="H268" s="153">
        <f t="shared" si="60"/>
        <v>1.2159</v>
      </c>
      <c r="I268" s="153">
        <f t="shared" si="60"/>
        <v>1.1460999999999999</v>
      </c>
      <c r="J268" s="153">
        <f t="shared" si="60"/>
        <v>1.4714</v>
      </c>
      <c r="K268" s="153">
        <f t="shared" si="60"/>
        <v>2.3359999999999999</v>
      </c>
      <c r="L268" s="153">
        <f t="shared" si="60"/>
        <v>2.8811</v>
      </c>
      <c r="M268" s="153">
        <f t="shared" si="60"/>
        <v>0.96909999999999996</v>
      </c>
      <c r="N268" s="153">
        <f t="shared" si="60"/>
        <v>0.80859999999999999</v>
      </c>
      <c r="O268" s="153">
        <f t="shared" si="60"/>
        <v>0.86260000000000003</v>
      </c>
      <c r="P268" s="153">
        <f t="shared" si="60"/>
        <v>1.5162</v>
      </c>
      <c r="Q268" s="153">
        <f t="shared" si="60"/>
        <v>2.3041</v>
      </c>
      <c r="R268" s="153">
        <f t="shared" si="60"/>
        <v>4.0595999999999997</v>
      </c>
      <c r="S268" s="153">
        <f t="shared" si="60"/>
        <v>3.6341000000000001</v>
      </c>
      <c r="T268" s="153">
        <f t="shared" si="60"/>
        <v>5.8779000000000003</v>
      </c>
      <c r="U268" s="153">
        <f t="shared" si="60"/>
        <v>0.30170000000000002</v>
      </c>
      <c r="V268" s="153">
        <f t="shared" si="60"/>
        <v>3.5893000000000002</v>
      </c>
      <c r="W268" s="154">
        <f t="shared" si="60"/>
        <v>1.4073</v>
      </c>
      <c r="X268" s="155">
        <f t="shared" si="25"/>
        <v>4.0099624709183962E-2</v>
      </c>
      <c r="Y268" s="155">
        <f t="shared" si="26"/>
        <v>0.10724455405871665</v>
      </c>
      <c r="Z268" s="155">
        <f t="shared" si="27"/>
        <v>8.5368819593019223E-3</v>
      </c>
      <c r="AA268" s="155">
        <f t="shared" si="28"/>
        <v>1.124982413184282E-3</v>
      </c>
      <c r="AB268" s="155">
        <f t="shared" si="29"/>
        <v>0.4976507401731306</v>
      </c>
      <c r="AC268" s="155">
        <f t="shared" si="30"/>
        <v>0.94579615824617513</v>
      </c>
      <c r="AD268" s="155">
        <f t="shared" si="31"/>
        <v>2.2762195600764539</v>
      </c>
      <c r="AE268" s="155">
        <f t="shared" si="32"/>
        <v>0.45237438229623939</v>
      </c>
      <c r="AF268" s="155">
        <f t="shared" si="33"/>
        <v>2.0874715686305532E-2</v>
      </c>
      <c r="AG268" s="155">
        <f t="shared" si="34"/>
        <v>0.5615292291537114</v>
      </c>
      <c r="AH268" s="155">
        <f t="shared" si="35"/>
        <v>0.3601216223848247</v>
      </c>
      <c r="AI268" s="155">
        <f t="shared" si="36"/>
        <v>0.75105870972070987</v>
      </c>
      <c r="AJ268" s="155">
        <f t="shared" si="37"/>
        <v>2.0855429355973514</v>
      </c>
      <c r="AK268" s="155">
        <f t="shared" si="38"/>
        <v>5.7331244698201402</v>
      </c>
      <c r="AL268" s="155">
        <f t="shared" si="39"/>
        <v>9.6402469025478812</v>
      </c>
      <c r="AM268" s="155">
        <f t="shared" si="40"/>
        <v>0.49578013844754198</v>
      </c>
      <c r="AN268" s="155">
        <f t="shared" si="41"/>
        <v>2.4824270131713972</v>
      </c>
      <c r="AO268" s="156">
        <f t="shared" si="42"/>
        <v>1.0321479009556564</v>
      </c>
      <c r="AP268" s="157">
        <f t="shared" si="43"/>
        <v>1.2255080000000003</v>
      </c>
      <c r="AQ268" s="158">
        <f t="shared" si="44"/>
        <v>1.0191500288425221</v>
      </c>
      <c r="AR268" s="159">
        <f t="shared" si="47"/>
        <v>2.2446580288425224</v>
      </c>
      <c r="AS268" s="160">
        <f t="shared" si="48"/>
        <v>3.6124269307695407</v>
      </c>
    </row>
    <row r="269" spans="1:45" x14ac:dyDescent="0.25">
      <c r="A269" s="151" t="s">
        <v>174</v>
      </c>
      <c r="B269" s="87">
        <f t="shared" si="45"/>
        <v>24</v>
      </c>
      <c r="C269" s="87" t="s">
        <v>177</v>
      </c>
      <c r="D269" s="88">
        <v>7</v>
      </c>
      <c r="E269" s="89">
        <v>15</v>
      </c>
      <c r="F269" s="152">
        <f t="shared" ref="F269:W269" si="61">SUMIFS(E$20:E$23,$B$20:$B$23,$D269,$C$20:$C$23,$E269,$D$20:$D$23,$B269)</f>
        <v>3.27E-2</v>
      </c>
      <c r="G269" s="153">
        <f t="shared" si="61"/>
        <v>0.60470000000000002</v>
      </c>
      <c r="H269" s="153">
        <f t="shared" si="61"/>
        <v>1.2526999999999999</v>
      </c>
      <c r="I269" s="153">
        <f t="shared" si="61"/>
        <v>1.1832</v>
      </c>
      <c r="J269" s="153">
        <f t="shared" si="61"/>
        <v>1.5068999999999999</v>
      </c>
      <c r="K269" s="153">
        <f t="shared" si="61"/>
        <v>2.3935</v>
      </c>
      <c r="L269" s="153">
        <f t="shared" si="61"/>
        <v>2.9893999999999998</v>
      </c>
      <c r="M269" s="153">
        <f t="shared" si="61"/>
        <v>0.99029999999999996</v>
      </c>
      <c r="N269" s="153">
        <f t="shared" si="61"/>
        <v>0.83950000000000002</v>
      </c>
      <c r="O269" s="153">
        <f t="shared" si="61"/>
        <v>0.88470000000000004</v>
      </c>
      <c r="P269" s="153">
        <f t="shared" si="61"/>
        <v>1.5569999999999999</v>
      </c>
      <c r="Q269" s="153">
        <f t="shared" si="61"/>
        <v>2.3658000000000001</v>
      </c>
      <c r="R269" s="153">
        <f t="shared" si="61"/>
        <v>4.2081</v>
      </c>
      <c r="S269" s="153">
        <f t="shared" si="61"/>
        <v>3.7503000000000002</v>
      </c>
      <c r="T269" s="153">
        <f t="shared" si="61"/>
        <v>6.0815000000000001</v>
      </c>
      <c r="U269" s="153">
        <f t="shared" si="61"/>
        <v>0.30509999999999998</v>
      </c>
      <c r="V269" s="153">
        <f t="shared" si="61"/>
        <v>3.7153</v>
      </c>
      <c r="W269" s="154">
        <f t="shared" si="61"/>
        <v>1.4895</v>
      </c>
      <c r="X269" s="155">
        <f t="shared" si="25"/>
        <v>4.0099624709183962E-2</v>
      </c>
      <c r="Y269" s="155">
        <f t="shared" si="26"/>
        <v>0.10724455405871665</v>
      </c>
      <c r="Z269" s="155">
        <f t="shared" si="27"/>
        <v>8.5368819593019223E-3</v>
      </c>
      <c r="AA269" s="155">
        <f t="shared" si="28"/>
        <v>1.124982413184282E-3</v>
      </c>
      <c r="AB269" s="155">
        <f t="shared" si="29"/>
        <v>0.4976507401731306</v>
      </c>
      <c r="AC269" s="155">
        <f t="shared" si="30"/>
        <v>0.94579615824617513</v>
      </c>
      <c r="AD269" s="155">
        <f t="shared" si="31"/>
        <v>2.2762195600764539</v>
      </c>
      <c r="AE269" s="155">
        <f t="shared" si="32"/>
        <v>0.45237438229623939</v>
      </c>
      <c r="AF269" s="155">
        <f t="shared" si="33"/>
        <v>2.0874715686305532E-2</v>
      </c>
      <c r="AG269" s="155">
        <f t="shared" si="34"/>
        <v>0.5615292291537114</v>
      </c>
      <c r="AH269" s="155">
        <f t="shared" si="35"/>
        <v>0.3601216223848247</v>
      </c>
      <c r="AI269" s="155">
        <f t="shared" si="36"/>
        <v>0.75105870972070987</v>
      </c>
      <c r="AJ269" s="155">
        <f t="shared" si="37"/>
        <v>2.0855429355973514</v>
      </c>
      <c r="AK269" s="155">
        <f t="shared" si="38"/>
        <v>5.7331244698201402</v>
      </c>
      <c r="AL269" s="155">
        <f t="shared" si="39"/>
        <v>9.6402469025478812</v>
      </c>
      <c r="AM269" s="155">
        <f t="shared" si="40"/>
        <v>0.49578013844754198</v>
      </c>
      <c r="AN269" s="155">
        <f t="shared" si="41"/>
        <v>2.4824270131713972</v>
      </c>
      <c r="AO269" s="156">
        <f t="shared" si="42"/>
        <v>1.0321479009556564</v>
      </c>
      <c r="AP269" s="157">
        <f t="shared" si="43"/>
        <v>1.2861429999999998</v>
      </c>
      <c r="AQ269" s="158">
        <f t="shared" si="44"/>
        <v>1.0226643442807062</v>
      </c>
      <c r="AR269" s="159">
        <f t="shared" si="47"/>
        <v>2.308807344280706</v>
      </c>
      <c r="AS269" s="160">
        <f t="shared" si="48"/>
        <v>3.7156652466740887</v>
      </c>
    </row>
    <row r="270" spans="1:45" x14ac:dyDescent="0.25">
      <c r="A270" s="151" t="s">
        <v>174</v>
      </c>
      <c r="B270" s="87">
        <f t="shared" si="45"/>
        <v>24</v>
      </c>
      <c r="C270" s="87" t="s">
        <v>177</v>
      </c>
      <c r="D270" s="88">
        <v>7</v>
      </c>
      <c r="E270" s="89">
        <v>15</v>
      </c>
      <c r="F270" s="152">
        <f t="shared" ref="F270:W270" si="62">SUMIFS(E$20:E$23,$B$20:$B$23,$D270,$C$20:$C$23,$E270,$D$20:$D$23,$B270)</f>
        <v>3.27E-2</v>
      </c>
      <c r="G270" s="153">
        <f t="shared" si="62"/>
        <v>0.60470000000000002</v>
      </c>
      <c r="H270" s="153">
        <f t="shared" si="62"/>
        <v>1.2526999999999999</v>
      </c>
      <c r="I270" s="153">
        <f t="shared" si="62"/>
        <v>1.1832</v>
      </c>
      <c r="J270" s="153">
        <f t="shared" si="62"/>
        <v>1.5068999999999999</v>
      </c>
      <c r="K270" s="153">
        <f t="shared" si="62"/>
        <v>2.3935</v>
      </c>
      <c r="L270" s="153">
        <f t="shared" si="62"/>
        <v>2.9893999999999998</v>
      </c>
      <c r="M270" s="153">
        <f t="shared" si="62"/>
        <v>0.99029999999999996</v>
      </c>
      <c r="N270" s="153">
        <f t="shared" si="62"/>
        <v>0.83950000000000002</v>
      </c>
      <c r="O270" s="153">
        <f t="shared" si="62"/>
        <v>0.88470000000000004</v>
      </c>
      <c r="P270" s="153">
        <f t="shared" si="62"/>
        <v>1.5569999999999999</v>
      </c>
      <c r="Q270" s="153">
        <f t="shared" si="62"/>
        <v>2.3658000000000001</v>
      </c>
      <c r="R270" s="153">
        <f t="shared" si="62"/>
        <v>4.2081</v>
      </c>
      <c r="S270" s="153">
        <f t="shared" si="62"/>
        <v>3.7503000000000002</v>
      </c>
      <c r="T270" s="153">
        <f t="shared" si="62"/>
        <v>6.0815000000000001</v>
      </c>
      <c r="U270" s="153">
        <f t="shared" si="62"/>
        <v>0.30509999999999998</v>
      </c>
      <c r="V270" s="153">
        <f t="shared" si="62"/>
        <v>3.7153</v>
      </c>
      <c r="W270" s="154">
        <f t="shared" si="62"/>
        <v>1.4895</v>
      </c>
      <c r="X270" s="155">
        <f t="shared" si="25"/>
        <v>4.0099624709183962E-2</v>
      </c>
      <c r="Y270" s="155">
        <f t="shared" si="26"/>
        <v>0.10724455405871665</v>
      </c>
      <c r="Z270" s="155">
        <f t="shared" si="27"/>
        <v>8.5368819593019223E-3</v>
      </c>
      <c r="AA270" s="155">
        <f t="shared" si="28"/>
        <v>1.124982413184282E-3</v>
      </c>
      <c r="AB270" s="155">
        <f t="shared" si="29"/>
        <v>0.4976507401731306</v>
      </c>
      <c r="AC270" s="155">
        <f t="shared" si="30"/>
        <v>0.94579615824617513</v>
      </c>
      <c r="AD270" s="155">
        <f t="shared" si="31"/>
        <v>2.2762195600764539</v>
      </c>
      <c r="AE270" s="155">
        <f t="shared" si="32"/>
        <v>0.45237438229623939</v>
      </c>
      <c r="AF270" s="155">
        <f t="shared" si="33"/>
        <v>2.0874715686305532E-2</v>
      </c>
      <c r="AG270" s="155">
        <f t="shared" si="34"/>
        <v>0.5615292291537114</v>
      </c>
      <c r="AH270" s="155">
        <f t="shared" si="35"/>
        <v>0.3601216223848247</v>
      </c>
      <c r="AI270" s="155">
        <f t="shared" si="36"/>
        <v>0.75105870972070987</v>
      </c>
      <c r="AJ270" s="155">
        <f t="shared" si="37"/>
        <v>2.0855429355973514</v>
      </c>
      <c r="AK270" s="155">
        <f t="shared" si="38"/>
        <v>5.7331244698201402</v>
      </c>
      <c r="AL270" s="155">
        <f t="shared" si="39"/>
        <v>9.6402469025478812</v>
      </c>
      <c r="AM270" s="155">
        <f t="shared" si="40"/>
        <v>0.49578013844754198</v>
      </c>
      <c r="AN270" s="155">
        <f t="shared" si="41"/>
        <v>2.4824270131713972</v>
      </c>
      <c r="AO270" s="156">
        <f t="shared" si="42"/>
        <v>1.0321479009556564</v>
      </c>
      <c r="AP270" s="157">
        <f t="shared" si="43"/>
        <v>1.1992229999999999</v>
      </c>
      <c r="AQ270" s="158">
        <f t="shared" si="44"/>
        <v>0.97236555560422722</v>
      </c>
      <c r="AR270" s="159">
        <f t="shared" si="47"/>
        <v>2.1715885556042274</v>
      </c>
      <c r="AS270" s="160">
        <f t="shared" si="48"/>
        <v>3.49483301243033</v>
      </c>
    </row>
    <row r="271" spans="1:45" x14ac:dyDescent="0.25">
      <c r="A271" s="151" t="s">
        <v>174</v>
      </c>
      <c r="B271" s="87">
        <f t="shared" si="45"/>
        <v>24</v>
      </c>
      <c r="C271" s="87" t="s">
        <v>177</v>
      </c>
      <c r="D271" s="88">
        <v>7</v>
      </c>
      <c r="E271" s="89">
        <v>15</v>
      </c>
      <c r="F271" s="152">
        <f t="shared" ref="F271:W271" si="63">SUMIFS(E$20:E$23,$B$20:$B$23,$D271,$C$20:$C$23,$E271,$D$20:$D$23,$B271)</f>
        <v>3.27E-2</v>
      </c>
      <c r="G271" s="153">
        <f t="shared" si="63"/>
        <v>0.60470000000000002</v>
      </c>
      <c r="H271" s="153">
        <f t="shared" si="63"/>
        <v>1.2526999999999999</v>
      </c>
      <c r="I271" s="153">
        <f t="shared" si="63"/>
        <v>1.1832</v>
      </c>
      <c r="J271" s="153">
        <f t="shared" si="63"/>
        <v>1.5068999999999999</v>
      </c>
      <c r="K271" s="153">
        <f t="shared" si="63"/>
        <v>2.3935</v>
      </c>
      <c r="L271" s="153">
        <f t="shared" si="63"/>
        <v>2.9893999999999998</v>
      </c>
      <c r="M271" s="153">
        <f t="shared" si="63"/>
        <v>0.99029999999999996</v>
      </c>
      <c r="N271" s="153">
        <f t="shared" si="63"/>
        <v>0.83950000000000002</v>
      </c>
      <c r="O271" s="153">
        <f t="shared" si="63"/>
        <v>0.88470000000000004</v>
      </c>
      <c r="P271" s="153">
        <f t="shared" si="63"/>
        <v>1.5569999999999999</v>
      </c>
      <c r="Q271" s="153">
        <f t="shared" si="63"/>
        <v>2.3658000000000001</v>
      </c>
      <c r="R271" s="153">
        <f t="shared" si="63"/>
        <v>4.2081</v>
      </c>
      <c r="S271" s="153">
        <f t="shared" si="63"/>
        <v>3.7503000000000002</v>
      </c>
      <c r="T271" s="153">
        <f t="shared" si="63"/>
        <v>6.0815000000000001</v>
      </c>
      <c r="U271" s="153">
        <f t="shared" si="63"/>
        <v>0.30509999999999998</v>
      </c>
      <c r="V271" s="153">
        <f t="shared" si="63"/>
        <v>3.7153</v>
      </c>
      <c r="W271" s="154">
        <f t="shared" si="63"/>
        <v>1.4895</v>
      </c>
      <c r="X271" s="155">
        <f t="shared" si="25"/>
        <v>4.0099624709183962E-2</v>
      </c>
      <c r="Y271" s="155">
        <f t="shared" si="26"/>
        <v>0.10724455405871665</v>
      </c>
      <c r="Z271" s="155">
        <f t="shared" si="27"/>
        <v>8.5368819593019223E-3</v>
      </c>
      <c r="AA271" s="155">
        <f t="shared" si="28"/>
        <v>1.124982413184282E-3</v>
      </c>
      <c r="AB271" s="155">
        <f t="shared" si="29"/>
        <v>0.4976507401731306</v>
      </c>
      <c r="AC271" s="155">
        <f t="shared" si="30"/>
        <v>0.94579615824617513</v>
      </c>
      <c r="AD271" s="155">
        <f t="shared" si="31"/>
        <v>2.2762195600764539</v>
      </c>
      <c r="AE271" s="155">
        <f t="shared" si="32"/>
        <v>0.45237438229623939</v>
      </c>
      <c r="AF271" s="155">
        <f t="shared" si="33"/>
        <v>2.0874715686305532E-2</v>
      </c>
      <c r="AG271" s="155">
        <f t="shared" si="34"/>
        <v>0.5615292291537114</v>
      </c>
      <c r="AH271" s="155">
        <f t="shared" si="35"/>
        <v>0.3601216223848247</v>
      </c>
      <c r="AI271" s="155">
        <f t="shared" si="36"/>
        <v>0.75105870972070987</v>
      </c>
      <c r="AJ271" s="155">
        <f t="shared" si="37"/>
        <v>2.0855429355973514</v>
      </c>
      <c r="AK271" s="155">
        <f t="shared" si="38"/>
        <v>5.7331244698201402</v>
      </c>
      <c r="AL271" s="155">
        <f t="shared" si="39"/>
        <v>9.6402469025478812</v>
      </c>
      <c r="AM271" s="155">
        <f t="shared" si="40"/>
        <v>0.49578013844754198</v>
      </c>
      <c r="AN271" s="155">
        <f t="shared" si="41"/>
        <v>2.4824270131713972</v>
      </c>
      <c r="AO271" s="156">
        <f t="shared" si="42"/>
        <v>1.0321479009556564</v>
      </c>
      <c r="AP271" s="157">
        <f t="shared" si="43"/>
        <v>1.2482899999999999</v>
      </c>
      <c r="AQ271" s="158">
        <f t="shared" si="44"/>
        <v>1.0574032968024534</v>
      </c>
      <c r="AR271" s="159">
        <f t="shared" si="47"/>
        <v>2.3056932968024535</v>
      </c>
      <c r="AS271" s="160">
        <f t="shared" si="48"/>
        <v>3.7106536730492481</v>
      </c>
    </row>
    <row r="272" spans="1:45" x14ac:dyDescent="0.25">
      <c r="A272" s="151" t="s">
        <v>174</v>
      </c>
      <c r="B272" s="87">
        <f t="shared" si="45"/>
        <v>24</v>
      </c>
      <c r="C272" s="87" t="s">
        <v>177</v>
      </c>
      <c r="D272" s="88">
        <v>7</v>
      </c>
      <c r="E272" s="89">
        <v>15</v>
      </c>
      <c r="F272" s="152">
        <f t="shared" ref="F272:W272" si="64">SUMIFS(E$20:E$23,$B$20:$B$23,$D272,$C$20:$C$23,$E272,$D$20:$D$23,$B272)</f>
        <v>3.27E-2</v>
      </c>
      <c r="G272" s="153">
        <f t="shared" si="64"/>
        <v>0.60470000000000002</v>
      </c>
      <c r="H272" s="153">
        <f t="shared" si="64"/>
        <v>1.2526999999999999</v>
      </c>
      <c r="I272" s="153">
        <f t="shared" si="64"/>
        <v>1.1832</v>
      </c>
      <c r="J272" s="153">
        <f t="shared" si="64"/>
        <v>1.5068999999999999</v>
      </c>
      <c r="K272" s="153">
        <f t="shared" si="64"/>
        <v>2.3935</v>
      </c>
      <c r="L272" s="153">
        <f t="shared" si="64"/>
        <v>2.9893999999999998</v>
      </c>
      <c r="M272" s="153">
        <f t="shared" si="64"/>
        <v>0.99029999999999996</v>
      </c>
      <c r="N272" s="153">
        <f t="shared" si="64"/>
        <v>0.83950000000000002</v>
      </c>
      <c r="O272" s="153">
        <f t="shared" si="64"/>
        <v>0.88470000000000004</v>
      </c>
      <c r="P272" s="153">
        <f t="shared" si="64"/>
        <v>1.5569999999999999</v>
      </c>
      <c r="Q272" s="153">
        <f t="shared" si="64"/>
        <v>2.3658000000000001</v>
      </c>
      <c r="R272" s="153">
        <f t="shared" si="64"/>
        <v>4.2081</v>
      </c>
      <c r="S272" s="153">
        <f t="shared" si="64"/>
        <v>3.7503000000000002</v>
      </c>
      <c r="T272" s="153">
        <f t="shared" si="64"/>
        <v>6.0815000000000001</v>
      </c>
      <c r="U272" s="153">
        <f t="shared" si="64"/>
        <v>0.30509999999999998</v>
      </c>
      <c r="V272" s="153">
        <f t="shared" si="64"/>
        <v>3.7153</v>
      </c>
      <c r="W272" s="154">
        <f t="shared" si="64"/>
        <v>1.4895</v>
      </c>
      <c r="X272" s="155">
        <f t="shared" si="25"/>
        <v>4.0099624709183962E-2</v>
      </c>
      <c r="Y272" s="155">
        <f t="shared" si="26"/>
        <v>0.10724455405871665</v>
      </c>
      <c r="Z272" s="155">
        <f t="shared" si="27"/>
        <v>8.5368819593019223E-3</v>
      </c>
      <c r="AA272" s="155">
        <f t="shared" si="28"/>
        <v>1.124982413184282E-3</v>
      </c>
      <c r="AB272" s="155">
        <f t="shared" si="29"/>
        <v>0.4976507401731306</v>
      </c>
      <c r="AC272" s="155">
        <f t="shared" si="30"/>
        <v>0.94579615824617513</v>
      </c>
      <c r="AD272" s="155">
        <f t="shared" si="31"/>
        <v>2.2762195600764539</v>
      </c>
      <c r="AE272" s="155">
        <f t="shared" si="32"/>
        <v>0.45237438229623939</v>
      </c>
      <c r="AF272" s="155">
        <f t="shared" si="33"/>
        <v>2.0874715686305532E-2</v>
      </c>
      <c r="AG272" s="155">
        <f t="shared" si="34"/>
        <v>0.5615292291537114</v>
      </c>
      <c r="AH272" s="155">
        <f t="shared" si="35"/>
        <v>0.3601216223848247</v>
      </c>
      <c r="AI272" s="155">
        <f t="shared" si="36"/>
        <v>0.75105870972070987</v>
      </c>
      <c r="AJ272" s="155">
        <f t="shared" si="37"/>
        <v>2.0855429355973514</v>
      </c>
      <c r="AK272" s="155">
        <f t="shared" si="38"/>
        <v>5.7331244698201402</v>
      </c>
      <c r="AL272" s="155">
        <f t="shared" si="39"/>
        <v>9.6402469025478812</v>
      </c>
      <c r="AM272" s="155">
        <f t="shared" si="40"/>
        <v>0.49578013844754198</v>
      </c>
      <c r="AN272" s="155">
        <f t="shared" si="41"/>
        <v>2.4824270131713972</v>
      </c>
      <c r="AO272" s="156">
        <f t="shared" si="42"/>
        <v>1.0321479009556564</v>
      </c>
      <c r="AP272" s="157">
        <f t="shared" si="43"/>
        <v>1.1537709999999999</v>
      </c>
      <c r="AQ272" s="158">
        <f t="shared" si="44"/>
        <v>1.0124558401639701</v>
      </c>
      <c r="AR272" s="159">
        <f t="shared" si="47"/>
        <v>2.1662268401639699</v>
      </c>
      <c r="AS272" s="160">
        <f t="shared" si="48"/>
        <v>3.4862041678568443</v>
      </c>
    </row>
    <row r="273" spans="1:45" x14ac:dyDescent="0.25">
      <c r="A273" s="151" t="s">
        <v>174</v>
      </c>
      <c r="B273" s="87">
        <f t="shared" si="45"/>
        <v>24</v>
      </c>
      <c r="C273" s="87" t="s">
        <v>177</v>
      </c>
      <c r="D273" s="88">
        <v>7</v>
      </c>
      <c r="E273" s="89">
        <v>15</v>
      </c>
      <c r="F273" s="152">
        <f t="shared" ref="F273:W273" si="65">SUMIFS(E$20:E$23,$B$20:$B$23,$D273,$C$20:$C$23,$E273,$D$20:$D$23,$B273)</f>
        <v>3.27E-2</v>
      </c>
      <c r="G273" s="153">
        <f t="shared" si="65"/>
        <v>0.60470000000000002</v>
      </c>
      <c r="H273" s="153">
        <f t="shared" si="65"/>
        <v>1.2526999999999999</v>
      </c>
      <c r="I273" s="153">
        <f t="shared" si="65"/>
        <v>1.1832</v>
      </c>
      <c r="J273" s="153">
        <f t="shared" si="65"/>
        <v>1.5068999999999999</v>
      </c>
      <c r="K273" s="153">
        <f t="shared" si="65"/>
        <v>2.3935</v>
      </c>
      <c r="L273" s="153">
        <f t="shared" si="65"/>
        <v>2.9893999999999998</v>
      </c>
      <c r="M273" s="153">
        <f t="shared" si="65"/>
        <v>0.99029999999999996</v>
      </c>
      <c r="N273" s="153">
        <f t="shared" si="65"/>
        <v>0.83950000000000002</v>
      </c>
      <c r="O273" s="153">
        <f t="shared" si="65"/>
        <v>0.88470000000000004</v>
      </c>
      <c r="P273" s="153">
        <f t="shared" si="65"/>
        <v>1.5569999999999999</v>
      </c>
      <c r="Q273" s="153">
        <f t="shared" si="65"/>
        <v>2.3658000000000001</v>
      </c>
      <c r="R273" s="153">
        <f t="shared" si="65"/>
        <v>4.2081</v>
      </c>
      <c r="S273" s="153">
        <f t="shared" si="65"/>
        <v>3.7503000000000002</v>
      </c>
      <c r="T273" s="153">
        <f t="shared" si="65"/>
        <v>6.0815000000000001</v>
      </c>
      <c r="U273" s="153">
        <f t="shared" si="65"/>
        <v>0.30509999999999998</v>
      </c>
      <c r="V273" s="153">
        <f t="shared" si="65"/>
        <v>3.7153</v>
      </c>
      <c r="W273" s="154">
        <f t="shared" si="65"/>
        <v>1.4895</v>
      </c>
      <c r="X273" s="155">
        <f t="shared" si="25"/>
        <v>4.0099624709183962E-2</v>
      </c>
      <c r="Y273" s="155">
        <f t="shared" si="26"/>
        <v>0.10724455405871665</v>
      </c>
      <c r="Z273" s="155">
        <f t="shared" si="27"/>
        <v>8.5368819593019223E-3</v>
      </c>
      <c r="AA273" s="155">
        <f t="shared" si="28"/>
        <v>1.124982413184282E-3</v>
      </c>
      <c r="AB273" s="155">
        <f t="shared" si="29"/>
        <v>0.4976507401731306</v>
      </c>
      <c r="AC273" s="155">
        <f t="shared" si="30"/>
        <v>0.94579615824617513</v>
      </c>
      <c r="AD273" s="155">
        <f t="shared" si="31"/>
        <v>2.2762195600764539</v>
      </c>
      <c r="AE273" s="155">
        <f t="shared" si="32"/>
        <v>0.45237438229623939</v>
      </c>
      <c r="AF273" s="155">
        <f t="shared" si="33"/>
        <v>2.0874715686305532E-2</v>
      </c>
      <c r="AG273" s="155">
        <f t="shared" si="34"/>
        <v>0.5615292291537114</v>
      </c>
      <c r="AH273" s="155">
        <f t="shared" si="35"/>
        <v>0.3601216223848247</v>
      </c>
      <c r="AI273" s="155">
        <f t="shared" si="36"/>
        <v>0.75105870972070987</v>
      </c>
      <c r="AJ273" s="155">
        <f t="shared" si="37"/>
        <v>2.0855429355973514</v>
      </c>
      <c r="AK273" s="155">
        <f t="shared" si="38"/>
        <v>5.7331244698201402</v>
      </c>
      <c r="AL273" s="155">
        <f t="shared" si="39"/>
        <v>9.6402469025478812</v>
      </c>
      <c r="AM273" s="155">
        <f t="shared" si="40"/>
        <v>0.49578013844754198</v>
      </c>
      <c r="AN273" s="155">
        <f t="shared" si="41"/>
        <v>2.4824270131713972</v>
      </c>
      <c r="AO273" s="156">
        <f t="shared" si="42"/>
        <v>1.0321479009556564</v>
      </c>
      <c r="AP273" s="157">
        <f t="shared" si="43"/>
        <v>0.95017900000000011</v>
      </c>
      <c r="AQ273" s="158">
        <f t="shared" si="44"/>
        <v>0.9214468695747482</v>
      </c>
      <c r="AR273" s="159">
        <f t="shared" si="47"/>
        <v>1.8716258695747483</v>
      </c>
      <c r="AS273" s="160">
        <f t="shared" si="48"/>
        <v>3.012089863444904</v>
      </c>
    </row>
    <row r="274" spans="1:45" x14ac:dyDescent="0.25">
      <c r="A274" s="151" t="s">
        <v>174</v>
      </c>
      <c r="B274" s="87">
        <f t="shared" si="45"/>
        <v>24</v>
      </c>
      <c r="C274" s="87" t="s">
        <v>177</v>
      </c>
      <c r="D274" s="88">
        <v>7</v>
      </c>
      <c r="E274" s="89">
        <v>15</v>
      </c>
      <c r="F274" s="152">
        <f t="shared" ref="F274:W274" si="66">SUMIFS(E$20:E$23,$B$20:$B$23,$D274,$C$20:$C$23,$E274,$D$20:$D$23,$B274)</f>
        <v>3.27E-2</v>
      </c>
      <c r="G274" s="153">
        <f t="shared" si="66"/>
        <v>0.60470000000000002</v>
      </c>
      <c r="H274" s="153">
        <f t="shared" si="66"/>
        <v>1.2526999999999999</v>
      </c>
      <c r="I274" s="153">
        <f t="shared" si="66"/>
        <v>1.1832</v>
      </c>
      <c r="J274" s="153">
        <f t="shared" si="66"/>
        <v>1.5068999999999999</v>
      </c>
      <c r="K274" s="153">
        <f t="shared" si="66"/>
        <v>2.3935</v>
      </c>
      <c r="L274" s="153">
        <f t="shared" si="66"/>
        <v>2.9893999999999998</v>
      </c>
      <c r="M274" s="153">
        <f t="shared" si="66"/>
        <v>0.99029999999999996</v>
      </c>
      <c r="N274" s="153">
        <f t="shared" si="66"/>
        <v>0.83950000000000002</v>
      </c>
      <c r="O274" s="153">
        <f t="shared" si="66"/>
        <v>0.88470000000000004</v>
      </c>
      <c r="P274" s="153">
        <f t="shared" si="66"/>
        <v>1.5569999999999999</v>
      </c>
      <c r="Q274" s="153">
        <f t="shared" si="66"/>
        <v>2.3658000000000001</v>
      </c>
      <c r="R274" s="153">
        <f t="shared" si="66"/>
        <v>4.2081</v>
      </c>
      <c r="S274" s="153">
        <f t="shared" si="66"/>
        <v>3.7503000000000002</v>
      </c>
      <c r="T274" s="153">
        <f t="shared" si="66"/>
        <v>6.0815000000000001</v>
      </c>
      <c r="U274" s="153">
        <f t="shared" si="66"/>
        <v>0.30509999999999998</v>
      </c>
      <c r="V274" s="153">
        <f t="shared" si="66"/>
        <v>3.7153</v>
      </c>
      <c r="W274" s="154">
        <f t="shared" si="66"/>
        <v>1.4895</v>
      </c>
      <c r="X274" s="155">
        <f t="shared" si="25"/>
        <v>4.0099624709183962E-2</v>
      </c>
      <c r="Y274" s="155">
        <f t="shared" si="26"/>
        <v>0.10724455405871665</v>
      </c>
      <c r="Z274" s="155">
        <f t="shared" si="27"/>
        <v>8.5368819593019223E-3</v>
      </c>
      <c r="AA274" s="155">
        <f t="shared" si="28"/>
        <v>1.124982413184282E-3</v>
      </c>
      <c r="AB274" s="155">
        <f t="shared" si="29"/>
        <v>0.4976507401731306</v>
      </c>
      <c r="AC274" s="155">
        <f t="shared" si="30"/>
        <v>0.94579615824617513</v>
      </c>
      <c r="AD274" s="155">
        <f t="shared" si="31"/>
        <v>2.2762195600764539</v>
      </c>
      <c r="AE274" s="155">
        <f t="shared" si="32"/>
        <v>0.45237438229623939</v>
      </c>
      <c r="AF274" s="155">
        <f t="shared" si="33"/>
        <v>2.0874715686305532E-2</v>
      </c>
      <c r="AG274" s="155">
        <f t="shared" si="34"/>
        <v>0.5615292291537114</v>
      </c>
      <c r="AH274" s="155">
        <f t="shared" si="35"/>
        <v>0.3601216223848247</v>
      </c>
      <c r="AI274" s="155">
        <f t="shared" si="36"/>
        <v>0.75105870972070987</v>
      </c>
      <c r="AJ274" s="155">
        <f t="shared" si="37"/>
        <v>2.0855429355973514</v>
      </c>
      <c r="AK274" s="155">
        <f t="shared" si="38"/>
        <v>5.7331244698201402</v>
      </c>
      <c r="AL274" s="155">
        <f t="shared" si="39"/>
        <v>9.6402469025478812</v>
      </c>
      <c r="AM274" s="155">
        <f t="shared" si="40"/>
        <v>0.49578013844754198</v>
      </c>
      <c r="AN274" s="155">
        <f t="shared" si="41"/>
        <v>2.4824270131713972</v>
      </c>
      <c r="AO274" s="156">
        <f t="shared" si="42"/>
        <v>1.0321479009556564</v>
      </c>
      <c r="AP274" s="157">
        <f t="shared" si="43"/>
        <v>0.87127000000000021</v>
      </c>
      <c r="AQ274" s="158">
        <f t="shared" si="44"/>
        <v>0.88625139259424202</v>
      </c>
      <c r="AR274" s="159">
        <f t="shared" si="47"/>
        <v>1.7575213925942421</v>
      </c>
      <c r="AS274" s="160">
        <f t="shared" si="48"/>
        <v>2.828456508043188</v>
      </c>
    </row>
    <row r="275" spans="1:45" x14ac:dyDescent="0.25">
      <c r="A275" s="151" t="s">
        <v>174</v>
      </c>
      <c r="B275" s="87">
        <f t="shared" si="45"/>
        <v>25</v>
      </c>
      <c r="C275" s="87" t="s">
        <v>177</v>
      </c>
      <c r="D275" s="88">
        <v>7</v>
      </c>
      <c r="E275" s="89">
        <v>15</v>
      </c>
      <c r="F275" s="152">
        <f t="shared" ref="F275:W275" si="67">SUMIFS(E$20:E$23,$B$20:$B$23,$D275,$C$20:$C$23,$E275,$D$20:$D$23,$B275)</f>
        <v>3.2099999999999997E-2</v>
      </c>
      <c r="G275" s="153">
        <f t="shared" si="67"/>
        <v>0.5897</v>
      </c>
      <c r="H275" s="153">
        <f t="shared" si="67"/>
        <v>1.2159</v>
      </c>
      <c r="I275" s="153">
        <f t="shared" si="67"/>
        <v>1.1460999999999999</v>
      </c>
      <c r="J275" s="153">
        <f t="shared" si="67"/>
        <v>1.4714</v>
      </c>
      <c r="K275" s="153">
        <f t="shared" si="67"/>
        <v>2.3359999999999999</v>
      </c>
      <c r="L275" s="153">
        <f t="shared" si="67"/>
        <v>2.8811</v>
      </c>
      <c r="M275" s="153">
        <f t="shared" si="67"/>
        <v>0.96909999999999996</v>
      </c>
      <c r="N275" s="153">
        <f t="shared" si="67"/>
        <v>0.80859999999999999</v>
      </c>
      <c r="O275" s="153">
        <f t="shared" si="67"/>
        <v>0.86260000000000003</v>
      </c>
      <c r="P275" s="153">
        <f t="shared" si="67"/>
        <v>1.5162</v>
      </c>
      <c r="Q275" s="153">
        <f t="shared" si="67"/>
        <v>2.3041</v>
      </c>
      <c r="R275" s="153">
        <f t="shared" si="67"/>
        <v>4.0595999999999997</v>
      </c>
      <c r="S275" s="153">
        <f t="shared" si="67"/>
        <v>3.6341000000000001</v>
      </c>
      <c r="T275" s="153">
        <f t="shared" si="67"/>
        <v>5.8779000000000003</v>
      </c>
      <c r="U275" s="153">
        <f t="shared" si="67"/>
        <v>0.30170000000000002</v>
      </c>
      <c r="V275" s="153">
        <f t="shared" si="67"/>
        <v>3.5893000000000002</v>
      </c>
      <c r="W275" s="154">
        <f t="shared" si="67"/>
        <v>1.4073</v>
      </c>
      <c r="X275" s="155">
        <f t="shared" si="25"/>
        <v>4.0099624709183962E-2</v>
      </c>
      <c r="Y275" s="155">
        <f t="shared" si="26"/>
        <v>0.10724455405871665</v>
      </c>
      <c r="Z275" s="155">
        <f t="shared" si="27"/>
        <v>8.5368819593019223E-3</v>
      </c>
      <c r="AA275" s="155">
        <f t="shared" si="28"/>
        <v>1.124982413184282E-3</v>
      </c>
      <c r="AB275" s="155">
        <f t="shared" si="29"/>
        <v>0.4976507401731306</v>
      </c>
      <c r="AC275" s="155">
        <f t="shared" si="30"/>
        <v>0.94579615824617513</v>
      </c>
      <c r="AD275" s="155">
        <f t="shared" si="31"/>
        <v>2.2762195600764539</v>
      </c>
      <c r="AE275" s="155">
        <f t="shared" si="32"/>
        <v>0.45237438229623939</v>
      </c>
      <c r="AF275" s="155">
        <f t="shared" si="33"/>
        <v>2.0874715686305532E-2</v>
      </c>
      <c r="AG275" s="155">
        <f t="shared" si="34"/>
        <v>0.5615292291537114</v>
      </c>
      <c r="AH275" s="155">
        <f t="shared" si="35"/>
        <v>0.3601216223848247</v>
      </c>
      <c r="AI275" s="155">
        <f t="shared" si="36"/>
        <v>0.75105870972070987</v>
      </c>
      <c r="AJ275" s="155">
        <f t="shared" si="37"/>
        <v>2.0855429355973514</v>
      </c>
      <c r="AK275" s="155">
        <f t="shared" si="38"/>
        <v>5.7331244698201402</v>
      </c>
      <c r="AL275" s="155">
        <f t="shared" si="39"/>
        <v>9.6402469025478812</v>
      </c>
      <c r="AM275" s="155">
        <f t="shared" si="40"/>
        <v>0.49578013844754198</v>
      </c>
      <c r="AN275" s="155">
        <f t="shared" si="41"/>
        <v>2.4824270131713972</v>
      </c>
      <c r="AO275" s="156">
        <f t="shared" si="42"/>
        <v>1.0321479009556564</v>
      </c>
      <c r="AP275" s="157">
        <f t="shared" si="43"/>
        <v>0.91318199999999994</v>
      </c>
      <c r="AQ275" s="158">
        <f t="shared" si="44"/>
        <v>0.9853284089695703</v>
      </c>
      <c r="AR275" s="159">
        <f t="shared" si="47"/>
        <v>1.8985104089695701</v>
      </c>
      <c r="AS275" s="160">
        <f t="shared" si="48"/>
        <v>3.055356335612724</v>
      </c>
    </row>
    <row r="276" spans="1:45" x14ac:dyDescent="0.25">
      <c r="A276" s="151" t="s">
        <v>174</v>
      </c>
      <c r="B276" s="87">
        <f t="shared" si="45"/>
        <v>25</v>
      </c>
      <c r="C276" s="87" t="s">
        <v>177</v>
      </c>
      <c r="D276" s="88">
        <v>7</v>
      </c>
      <c r="E276" s="89">
        <v>15</v>
      </c>
      <c r="F276" s="152">
        <f t="shared" ref="F276:W276" si="68">SUMIFS(E$20:E$23,$B$20:$B$23,$D276,$C$20:$C$23,$E276,$D$20:$D$23,$B276)</f>
        <v>3.2099999999999997E-2</v>
      </c>
      <c r="G276" s="153">
        <f t="shared" si="68"/>
        <v>0.5897</v>
      </c>
      <c r="H276" s="153">
        <f t="shared" si="68"/>
        <v>1.2159</v>
      </c>
      <c r="I276" s="153">
        <f t="shared" si="68"/>
        <v>1.1460999999999999</v>
      </c>
      <c r="J276" s="153">
        <f t="shared" si="68"/>
        <v>1.4714</v>
      </c>
      <c r="K276" s="153">
        <f t="shared" si="68"/>
        <v>2.3359999999999999</v>
      </c>
      <c r="L276" s="153">
        <f t="shared" si="68"/>
        <v>2.8811</v>
      </c>
      <c r="M276" s="153">
        <f t="shared" si="68"/>
        <v>0.96909999999999996</v>
      </c>
      <c r="N276" s="153">
        <f t="shared" si="68"/>
        <v>0.80859999999999999</v>
      </c>
      <c r="O276" s="153">
        <f t="shared" si="68"/>
        <v>0.86260000000000003</v>
      </c>
      <c r="P276" s="153">
        <f t="shared" si="68"/>
        <v>1.5162</v>
      </c>
      <c r="Q276" s="153">
        <f t="shared" si="68"/>
        <v>2.3041</v>
      </c>
      <c r="R276" s="153">
        <f t="shared" si="68"/>
        <v>4.0595999999999997</v>
      </c>
      <c r="S276" s="153">
        <f t="shared" si="68"/>
        <v>3.6341000000000001</v>
      </c>
      <c r="T276" s="153">
        <f t="shared" si="68"/>
        <v>5.8779000000000003</v>
      </c>
      <c r="U276" s="153">
        <f t="shared" si="68"/>
        <v>0.30170000000000002</v>
      </c>
      <c r="V276" s="153">
        <f t="shared" si="68"/>
        <v>3.5893000000000002</v>
      </c>
      <c r="W276" s="154">
        <f t="shared" si="68"/>
        <v>1.4073</v>
      </c>
      <c r="X276" s="155">
        <f t="shared" si="25"/>
        <v>4.0099624709183962E-2</v>
      </c>
      <c r="Y276" s="155">
        <f t="shared" si="26"/>
        <v>0.10724455405871665</v>
      </c>
      <c r="Z276" s="155">
        <f t="shared" si="27"/>
        <v>8.5368819593019223E-3</v>
      </c>
      <c r="AA276" s="155">
        <f t="shared" si="28"/>
        <v>1.124982413184282E-3</v>
      </c>
      <c r="AB276" s="155">
        <f t="shared" si="29"/>
        <v>0.4976507401731306</v>
      </c>
      <c r="AC276" s="155">
        <f t="shared" si="30"/>
        <v>0.94579615824617513</v>
      </c>
      <c r="AD276" s="155">
        <f t="shared" si="31"/>
        <v>2.2762195600764539</v>
      </c>
      <c r="AE276" s="155">
        <f t="shared" si="32"/>
        <v>0.45237438229623939</v>
      </c>
      <c r="AF276" s="155">
        <f t="shared" si="33"/>
        <v>2.0874715686305532E-2</v>
      </c>
      <c r="AG276" s="155">
        <f t="shared" si="34"/>
        <v>0.5615292291537114</v>
      </c>
      <c r="AH276" s="155">
        <f t="shared" si="35"/>
        <v>0.3601216223848247</v>
      </c>
      <c r="AI276" s="155">
        <f t="shared" si="36"/>
        <v>0.75105870972070987</v>
      </c>
      <c r="AJ276" s="155">
        <f t="shared" si="37"/>
        <v>2.0855429355973514</v>
      </c>
      <c r="AK276" s="155">
        <f t="shared" si="38"/>
        <v>5.7331244698201402</v>
      </c>
      <c r="AL276" s="155">
        <f t="shared" si="39"/>
        <v>9.6402469025478812</v>
      </c>
      <c r="AM276" s="155">
        <f t="shared" si="40"/>
        <v>0.49578013844754198</v>
      </c>
      <c r="AN276" s="155">
        <f t="shared" si="41"/>
        <v>2.4824270131713972</v>
      </c>
      <c r="AO276" s="156">
        <f t="shared" si="42"/>
        <v>1.0321479009556564</v>
      </c>
      <c r="AP276" s="157">
        <f t="shared" si="43"/>
        <v>0.88405900000000004</v>
      </c>
      <c r="AQ276" s="158">
        <f t="shared" si="44"/>
        <v>0.96621687444767923</v>
      </c>
      <c r="AR276" s="159">
        <f t="shared" si="47"/>
        <v>1.8502758744476793</v>
      </c>
      <c r="AS276" s="160">
        <f t="shared" si="48"/>
        <v>2.9777303768871262</v>
      </c>
    </row>
    <row r="277" spans="1:45" x14ac:dyDescent="0.25">
      <c r="A277" s="151" t="s">
        <v>174</v>
      </c>
      <c r="B277" s="87">
        <f t="shared" si="45"/>
        <v>25</v>
      </c>
      <c r="C277" s="87" t="s">
        <v>177</v>
      </c>
      <c r="D277" s="88">
        <v>7</v>
      </c>
      <c r="E277" s="89">
        <v>15</v>
      </c>
      <c r="F277" s="152">
        <f t="shared" ref="F277:W277" si="69">SUMIFS(E$20:E$23,$B$20:$B$23,$D277,$C$20:$C$23,$E277,$D$20:$D$23,$B277)</f>
        <v>3.2099999999999997E-2</v>
      </c>
      <c r="G277" s="153">
        <f t="shared" si="69"/>
        <v>0.5897</v>
      </c>
      <c r="H277" s="153">
        <f t="shared" si="69"/>
        <v>1.2159</v>
      </c>
      <c r="I277" s="153">
        <f t="shared" si="69"/>
        <v>1.1460999999999999</v>
      </c>
      <c r="J277" s="153">
        <f t="shared" si="69"/>
        <v>1.4714</v>
      </c>
      <c r="K277" s="153">
        <f t="shared" si="69"/>
        <v>2.3359999999999999</v>
      </c>
      <c r="L277" s="153">
        <f t="shared" si="69"/>
        <v>2.8811</v>
      </c>
      <c r="M277" s="153">
        <f t="shared" si="69"/>
        <v>0.96909999999999996</v>
      </c>
      <c r="N277" s="153">
        <f t="shared" si="69"/>
        <v>0.80859999999999999</v>
      </c>
      <c r="O277" s="153">
        <f t="shared" si="69"/>
        <v>0.86260000000000003</v>
      </c>
      <c r="P277" s="153">
        <f t="shared" si="69"/>
        <v>1.5162</v>
      </c>
      <c r="Q277" s="153">
        <f t="shared" si="69"/>
        <v>2.3041</v>
      </c>
      <c r="R277" s="153">
        <f t="shared" si="69"/>
        <v>4.0595999999999997</v>
      </c>
      <c r="S277" s="153">
        <f t="shared" si="69"/>
        <v>3.6341000000000001</v>
      </c>
      <c r="T277" s="153">
        <f t="shared" si="69"/>
        <v>5.8779000000000003</v>
      </c>
      <c r="U277" s="153">
        <f t="shared" si="69"/>
        <v>0.30170000000000002</v>
      </c>
      <c r="V277" s="153">
        <f t="shared" si="69"/>
        <v>3.5893000000000002</v>
      </c>
      <c r="W277" s="154">
        <f t="shared" si="69"/>
        <v>1.4073</v>
      </c>
      <c r="X277" s="155">
        <f t="shared" si="25"/>
        <v>4.0099624709183962E-2</v>
      </c>
      <c r="Y277" s="155">
        <f t="shared" si="26"/>
        <v>0.10724455405871665</v>
      </c>
      <c r="Z277" s="155">
        <f t="shared" si="27"/>
        <v>8.5368819593019223E-3</v>
      </c>
      <c r="AA277" s="155">
        <f t="shared" si="28"/>
        <v>1.124982413184282E-3</v>
      </c>
      <c r="AB277" s="155">
        <f t="shared" si="29"/>
        <v>0.4976507401731306</v>
      </c>
      <c r="AC277" s="155">
        <f t="shared" si="30"/>
        <v>0.94579615824617513</v>
      </c>
      <c r="AD277" s="155">
        <f t="shared" si="31"/>
        <v>2.2762195600764539</v>
      </c>
      <c r="AE277" s="155">
        <f t="shared" si="32"/>
        <v>0.45237438229623939</v>
      </c>
      <c r="AF277" s="155">
        <f t="shared" si="33"/>
        <v>2.0874715686305532E-2</v>
      </c>
      <c r="AG277" s="155">
        <f t="shared" si="34"/>
        <v>0.5615292291537114</v>
      </c>
      <c r="AH277" s="155">
        <f t="shared" si="35"/>
        <v>0.3601216223848247</v>
      </c>
      <c r="AI277" s="155">
        <f t="shared" si="36"/>
        <v>0.75105870972070987</v>
      </c>
      <c r="AJ277" s="155">
        <f t="shared" si="37"/>
        <v>2.0855429355973514</v>
      </c>
      <c r="AK277" s="155">
        <f t="shared" si="38"/>
        <v>5.7331244698201402</v>
      </c>
      <c r="AL277" s="155">
        <f t="shared" si="39"/>
        <v>9.6402469025478812</v>
      </c>
      <c r="AM277" s="155">
        <f t="shared" si="40"/>
        <v>0.49578013844754198</v>
      </c>
      <c r="AN277" s="155">
        <f t="shared" si="41"/>
        <v>2.4824270131713972</v>
      </c>
      <c r="AO277" s="156">
        <f t="shared" si="42"/>
        <v>1.0321479009556564</v>
      </c>
      <c r="AP277" s="157">
        <f t="shared" si="43"/>
        <v>0.82403199999999999</v>
      </c>
      <c r="AQ277" s="158">
        <f t="shared" si="44"/>
        <v>0.93284202238274727</v>
      </c>
      <c r="AR277" s="159">
        <f t="shared" si="47"/>
        <v>1.7568740223827473</v>
      </c>
      <c r="AS277" s="160">
        <f t="shared" si="48"/>
        <v>2.8274146666775404</v>
      </c>
    </row>
    <row r="278" spans="1:45" ht="17.25" thickBot="1" x14ac:dyDescent="0.3">
      <c r="A278" s="161" t="s">
        <v>174</v>
      </c>
      <c r="B278" s="94">
        <f t="shared" si="45"/>
        <v>25</v>
      </c>
      <c r="C278" s="94" t="s">
        <v>177</v>
      </c>
      <c r="D278" s="95">
        <v>7</v>
      </c>
      <c r="E278" s="96">
        <v>15</v>
      </c>
      <c r="F278" s="162">
        <f t="shared" ref="F278:W278" si="70">SUMIFS(E$20:E$23,$B$20:$B$23,$D278,$C$20:$C$23,$E278,$D$20:$D$23,$B278)</f>
        <v>3.2099999999999997E-2</v>
      </c>
      <c r="G278" s="163">
        <f t="shared" si="70"/>
        <v>0.5897</v>
      </c>
      <c r="H278" s="163">
        <f t="shared" si="70"/>
        <v>1.2159</v>
      </c>
      <c r="I278" s="163">
        <f t="shared" si="70"/>
        <v>1.1460999999999999</v>
      </c>
      <c r="J278" s="163">
        <f t="shared" si="70"/>
        <v>1.4714</v>
      </c>
      <c r="K278" s="163">
        <f t="shared" si="70"/>
        <v>2.3359999999999999</v>
      </c>
      <c r="L278" s="163">
        <f t="shared" si="70"/>
        <v>2.8811</v>
      </c>
      <c r="M278" s="163">
        <f t="shared" si="70"/>
        <v>0.96909999999999996</v>
      </c>
      <c r="N278" s="163">
        <f t="shared" si="70"/>
        <v>0.80859999999999999</v>
      </c>
      <c r="O278" s="163">
        <f t="shared" si="70"/>
        <v>0.86260000000000003</v>
      </c>
      <c r="P278" s="163">
        <f t="shared" si="70"/>
        <v>1.5162</v>
      </c>
      <c r="Q278" s="163">
        <f t="shared" si="70"/>
        <v>2.3041</v>
      </c>
      <c r="R278" s="163">
        <f t="shared" si="70"/>
        <v>4.0595999999999997</v>
      </c>
      <c r="S278" s="163">
        <f t="shared" si="70"/>
        <v>3.6341000000000001</v>
      </c>
      <c r="T278" s="163">
        <f t="shared" si="70"/>
        <v>5.8779000000000003</v>
      </c>
      <c r="U278" s="163">
        <f t="shared" si="70"/>
        <v>0.30170000000000002</v>
      </c>
      <c r="V278" s="163">
        <f t="shared" si="70"/>
        <v>3.5893000000000002</v>
      </c>
      <c r="W278" s="164">
        <f t="shared" si="70"/>
        <v>1.4073</v>
      </c>
      <c r="X278" s="165">
        <f t="shared" si="25"/>
        <v>4.0099624709183962E-2</v>
      </c>
      <c r="Y278" s="165">
        <f t="shared" si="26"/>
        <v>0.10724455405871665</v>
      </c>
      <c r="Z278" s="165">
        <f t="shared" si="27"/>
        <v>8.5368819593019223E-3</v>
      </c>
      <c r="AA278" s="165">
        <f t="shared" si="28"/>
        <v>1.124982413184282E-3</v>
      </c>
      <c r="AB278" s="165">
        <f t="shared" si="29"/>
        <v>0.4976507401731306</v>
      </c>
      <c r="AC278" s="165">
        <f t="shared" si="30"/>
        <v>0.94579615824617513</v>
      </c>
      <c r="AD278" s="165">
        <f t="shared" si="31"/>
        <v>2.2762195600764539</v>
      </c>
      <c r="AE278" s="165">
        <f t="shared" si="32"/>
        <v>0.45237438229623939</v>
      </c>
      <c r="AF278" s="165">
        <f t="shared" si="33"/>
        <v>2.0874715686305532E-2</v>
      </c>
      <c r="AG278" s="165">
        <f t="shared" si="34"/>
        <v>0.5615292291537114</v>
      </c>
      <c r="AH278" s="165">
        <f t="shared" si="35"/>
        <v>0.3601216223848247</v>
      </c>
      <c r="AI278" s="165">
        <f t="shared" si="36"/>
        <v>0.75105870972070987</v>
      </c>
      <c r="AJ278" s="165">
        <f t="shared" si="37"/>
        <v>2.0855429355973514</v>
      </c>
      <c r="AK278" s="165">
        <f t="shared" si="38"/>
        <v>5.7331244698201402</v>
      </c>
      <c r="AL278" s="165">
        <f t="shared" si="39"/>
        <v>9.6402469025478812</v>
      </c>
      <c r="AM278" s="165">
        <f t="shared" si="40"/>
        <v>0.49578013844754198</v>
      </c>
      <c r="AN278" s="165">
        <f t="shared" si="41"/>
        <v>2.4824270131713972</v>
      </c>
      <c r="AO278" s="166">
        <f t="shared" si="42"/>
        <v>1.0321479009556564</v>
      </c>
      <c r="AP278" s="167">
        <f t="shared" si="43"/>
        <v>0.86691499999999999</v>
      </c>
      <c r="AQ278" s="168">
        <f t="shared" si="44"/>
        <v>0.95977873289105931</v>
      </c>
      <c r="AR278" s="169">
        <f t="shared" si="47"/>
        <v>1.8266937328910593</v>
      </c>
      <c r="AS278" s="170">
        <f t="shared" si="48"/>
        <v>2.9397785988658289</v>
      </c>
    </row>
    <row r="280" spans="1:45" x14ac:dyDescent="0.25">
      <c r="E280"/>
      <c r="F280"/>
    </row>
    <row r="281" spans="1:45" x14ac:dyDescent="0.25">
      <c r="E281"/>
      <c r="F281"/>
    </row>
    <row r="282" spans="1:45" x14ac:dyDescent="0.25">
      <c r="E282"/>
      <c r="F282"/>
    </row>
    <row r="283" spans="1:45" x14ac:dyDescent="0.25">
      <c r="E283"/>
      <c r="F283"/>
    </row>
    <row r="284" spans="1:45" x14ac:dyDescent="0.25">
      <c r="E284"/>
      <c r="F284"/>
    </row>
    <row r="285" spans="1:45" x14ac:dyDescent="0.25">
      <c r="E285"/>
      <c r="F285"/>
    </row>
    <row r="286" spans="1:45" x14ac:dyDescent="0.25">
      <c r="E286"/>
      <c r="F286"/>
    </row>
    <row r="287" spans="1:45" x14ac:dyDescent="0.25">
      <c r="E287"/>
      <c r="F287"/>
    </row>
    <row r="288" spans="1:45" x14ac:dyDescent="0.25">
      <c r="E288"/>
      <c r="F288"/>
    </row>
    <row r="289" spans="5:6" x14ac:dyDescent="0.25">
      <c r="E289"/>
      <c r="F289"/>
    </row>
    <row r="290" spans="5:6" x14ac:dyDescent="0.25">
      <c r="E290"/>
      <c r="F290"/>
    </row>
    <row r="291" spans="5:6" x14ac:dyDescent="0.25">
      <c r="E291"/>
      <c r="F291"/>
    </row>
    <row r="292" spans="5:6" x14ac:dyDescent="0.25">
      <c r="E292"/>
      <c r="F292"/>
    </row>
    <row r="293" spans="5:6" x14ac:dyDescent="0.25">
      <c r="E293"/>
      <c r="F293"/>
    </row>
    <row r="294" spans="5:6" x14ac:dyDescent="0.25">
      <c r="E294"/>
      <c r="F294"/>
    </row>
    <row r="295" spans="5:6" x14ac:dyDescent="0.25">
      <c r="E295"/>
      <c r="F295"/>
    </row>
    <row r="296" spans="5:6" x14ac:dyDescent="0.25">
      <c r="E296"/>
      <c r="F296"/>
    </row>
    <row r="297" spans="5:6" x14ac:dyDescent="0.25">
      <c r="E297"/>
      <c r="F297"/>
    </row>
    <row r="298" spans="5:6" x14ac:dyDescent="0.25">
      <c r="E298"/>
      <c r="F298"/>
    </row>
    <row r="299" spans="5:6" x14ac:dyDescent="0.25">
      <c r="E299"/>
      <c r="F299"/>
    </row>
    <row r="300" spans="5:6" x14ac:dyDescent="0.25">
      <c r="E300"/>
      <c r="F300"/>
    </row>
    <row r="301" spans="5:6" x14ac:dyDescent="0.25">
      <c r="E301"/>
      <c r="F301"/>
    </row>
    <row r="302" spans="5:6" x14ac:dyDescent="0.25">
      <c r="E302"/>
      <c r="F302"/>
    </row>
    <row r="303" spans="5:6" x14ac:dyDescent="0.25">
      <c r="E303"/>
      <c r="F303"/>
    </row>
    <row r="304" spans="5:6" x14ac:dyDescent="0.25">
      <c r="E304"/>
      <c r="F304"/>
    </row>
  </sheetData>
  <mergeCells count="12">
    <mergeCell ref="AP252:AR252"/>
    <mergeCell ref="E18:V18"/>
    <mergeCell ref="E25:V25"/>
    <mergeCell ref="F51:X51"/>
    <mergeCell ref="F244:W244"/>
    <mergeCell ref="F252:W252"/>
    <mergeCell ref="X252:AO252"/>
    <mergeCell ref="F223:W223"/>
    <mergeCell ref="F232:W232"/>
    <mergeCell ref="B239:E239"/>
    <mergeCell ref="B238:E238"/>
    <mergeCell ref="B229:E229"/>
  </mergeCells>
  <phoneticPr fontId="1" type="noConversion"/>
  <conditionalFormatting sqref="A12:B12">
    <cfRule type="containsBlanks" dxfId="11" priority="14">
      <formula>LEN(TRIM(A12))=0</formula>
    </cfRule>
  </conditionalFormatting>
  <conditionalFormatting sqref="A54:A221 B54:X77 F255:W278">
    <cfRule type="containsBlanks" dxfId="10" priority="11">
      <formula>LEN(TRIM(A54))=0</formula>
    </cfRule>
  </conditionalFormatting>
  <conditionalFormatting sqref="B78:X221">
    <cfRule type="containsBlanks" dxfId="9" priority="13">
      <formula>LEN(TRIM(B78))=0</formula>
    </cfRule>
  </conditionalFormatting>
  <conditionalFormatting sqref="X54:X221">
    <cfRule type="cellIs" dxfId="8" priority="12" operator="notEqual">
      <formula>1</formula>
    </cfRule>
  </conditionalFormatting>
  <conditionalFormatting sqref="D255:E278">
    <cfRule type="containsBlanks" dxfId="7" priority="7">
      <formula>LEN(TRIM(D255))=0</formula>
    </cfRule>
  </conditionalFormatting>
  <conditionalFormatting sqref="X255:AO278">
    <cfRule type="containsBlanks" dxfId="6" priority="9">
      <formula>LEN(TRIM(X255))=0</formula>
    </cfRule>
  </conditionalFormatting>
  <conditionalFormatting sqref="B255:C278">
    <cfRule type="containsBlanks" dxfId="5" priority="10">
      <formula>LEN(TRIM(B255))=0</formula>
    </cfRule>
  </conditionalFormatting>
  <conditionalFormatting sqref="AP255:AR278">
    <cfRule type="containsBlanks" dxfId="4" priority="8">
      <formula>LEN(TRIM(AP255))=0</formula>
    </cfRule>
  </conditionalFormatting>
  <conditionalFormatting sqref="A255:A278">
    <cfRule type="containsBlanks" dxfId="3" priority="6">
      <formula>LEN(TRIM(A255))=0</formula>
    </cfRule>
  </conditionalFormatting>
  <conditionalFormatting sqref="F247:W247">
    <cfRule type="containsBlanks" dxfId="2" priority="5">
      <formula>LEN(TRIM(F247))=0</formula>
    </cfRule>
  </conditionalFormatting>
  <conditionalFormatting sqref="F235:W237">
    <cfRule type="containsBlanks" dxfId="1" priority="1">
      <formula>LEN(TRIM(F235))=0</formula>
    </cfRule>
  </conditionalFormatting>
  <conditionalFormatting sqref="F226:W228">
    <cfRule type="containsBlanks" dxfId="0" priority="3">
      <formula>LEN(TRIM(F226))=0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Summary</vt:lpstr>
      <vt:lpstr>Working 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 Siu</dc:creator>
  <cp:lastModifiedBy>Hoi-ying Tina SIU</cp:lastModifiedBy>
  <dcterms:created xsi:type="dcterms:W3CDTF">2021-11-01T01:29:59Z</dcterms:created>
  <dcterms:modified xsi:type="dcterms:W3CDTF">2024-01-30T10:24:37Z</dcterms:modified>
</cp:coreProperties>
</file>